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d Docs\EFIS FISH Survey Work Plan\Ten Year Plan\"/>
    </mc:Choice>
  </mc:AlternateContent>
  <bookViews>
    <workbookView xWindow="0" yWindow="0" windowWidth="19128" windowHeight="8220"/>
  </bookViews>
  <sheets>
    <sheet name="14-15" sheetId="10" r:id="rId1"/>
    <sheet name="13-14" sheetId="8" r:id="rId2"/>
    <sheet name="Original 13 - 14" sheetId="1" r:id="rId3"/>
    <sheet name="Test 1" sheetId="6" r:id="rId4"/>
    <sheet name="Sheet2" sheetId="7" r:id="rId5"/>
    <sheet name="PivotNamePriority" sheetId="9" r:id="rId6"/>
    <sheet name="Escalator" sheetId="2" r:id="rId7"/>
    <sheet name="12-13" sheetId="5" r:id="rId8"/>
    <sheet name="Sheet3" sheetId="3" r:id="rId9"/>
  </sheets>
  <definedNames>
    <definedName name="_xlnm._FilterDatabase" localSheetId="1" hidden="1">'13-14'!$A$1:$Y$623</definedName>
    <definedName name="_xlnm._FilterDatabase" localSheetId="0" hidden="1">'14-15'!$A$1:$X$766</definedName>
    <definedName name="_xlnm._FilterDatabase" localSheetId="2" hidden="1">'Original 13 - 14'!$A$1:$W$618</definedName>
    <definedName name="_xlnm.Print_Area" localSheetId="7">'12-13'!$A$1:$N$641</definedName>
    <definedName name="_xlnm.Print_Area" localSheetId="1">'13-14'!$B$1:$S$638</definedName>
    <definedName name="_xlnm.Print_Area" localSheetId="0">'14-15'!$A$1:$U$781</definedName>
    <definedName name="_xlnm.Print_Area" localSheetId="2">'Original 13 - 14'!$B$1:$Q$633</definedName>
    <definedName name="_xlnm.Print_Titles" localSheetId="7">'12-13'!$1:$1</definedName>
    <definedName name="_xlnm.Print_Titles" localSheetId="1">'13-14'!$1:$1</definedName>
    <definedName name="_xlnm.Print_Titles" localSheetId="0">'14-15'!$1:$1</definedName>
    <definedName name="_xlnm.Print_Titles" localSheetId="2">'Original 13 - 14'!$1:$1</definedName>
  </definedNames>
  <calcPr calcId="152511"/>
  <pivotCaches>
    <pivotCache cacheId="0" r:id="rId10"/>
    <pivotCache cacheId="1" r:id="rId11"/>
  </pivotCaches>
</workbook>
</file>

<file path=xl/calcChain.xml><?xml version="1.0" encoding="utf-8"?>
<calcChain xmlns="http://schemas.openxmlformats.org/spreadsheetml/2006/main">
  <c r="R319" i="10" l="1"/>
  <c r="R317" i="10" l="1"/>
  <c r="R314" i="10" l="1"/>
  <c r="I314" i="10"/>
  <c r="R208" i="10" l="1"/>
  <c r="R312" i="10"/>
  <c r="I307" i="10" l="1"/>
  <c r="R307" i="10"/>
  <c r="I290" i="10"/>
  <c r="R290" i="10"/>
  <c r="I226" i="10"/>
  <c r="R226" i="10"/>
  <c r="I272" i="10"/>
  <c r="R272" i="10"/>
  <c r="I255" i="10"/>
  <c r="R255" i="10"/>
  <c r="R117" i="10" l="1"/>
  <c r="I119" i="10" l="1"/>
  <c r="R119" i="10"/>
  <c r="R332" i="10"/>
  <c r="R425" i="10"/>
  <c r="R426" i="10"/>
  <c r="R510" i="10"/>
  <c r="R511" i="10"/>
  <c r="R605" i="10"/>
  <c r="R606" i="10"/>
  <c r="R711" i="10"/>
  <c r="R712" i="10"/>
  <c r="R359" i="10"/>
  <c r="I423" i="10"/>
  <c r="R423" i="10"/>
  <c r="I424" i="10"/>
  <c r="R424" i="10"/>
  <c r="I508" i="10"/>
  <c r="R508" i="10"/>
  <c r="I509" i="10"/>
  <c r="R509" i="10"/>
  <c r="I603" i="10"/>
  <c r="R603" i="10"/>
  <c r="I604" i="10"/>
  <c r="R604" i="10"/>
  <c r="I709" i="10"/>
  <c r="R709" i="10"/>
  <c r="I710" i="10"/>
  <c r="R710" i="10"/>
  <c r="I358" i="10"/>
  <c r="R358" i="10"/>
  <c r="I421" i="10"/>
  <c r="R421" i="10"/>
  <c r="I422" i="10"/>
  <c r="R422" i="10"/>
  <c r="I506" i="10"/>
  <c r="R506" i="10"/>
  <c r="I507" i="10"/>
  <c r="R507" i="10"/>
  <c r="I601" i="10"/>
  <c r="R601" i="10"/>
  <c r="I602" i="10"/>
  <c r="R602" i="10"/>
  <c r="I707" i="10"/>
  <c r="R707" i="10"/>
  <c r="I708" i="10"/>
  <c r="R708" i="10"/>
  <c r="I357" i="10"/>
  <c r="R357" i="10"/>
  <c r="I419" i="10"/>
  <c r="R419" i="10"/>
  <c r="I420" i="10"/>
  <c r="R420" i="10"/>
  <c r="I504" i="10"/>
  <c r="R504" i="10"/>
  <c r="I505" i="10"/>
  <c r="R505" i="10"/>
  <c r="I599" i="10"/>
  <c r="R599" i="10"/>
  <c r="I600" i="10"/>
  <c r="R600" i="10"/>
  <c r="I705" i="10"/>
  <c r="R705" i="10"/>
  <c r="I706" i="10"/>
  <c r="R706" i="10"/>
  <c r="I356" i="10"/>
  <c r="R356" i="10"/>
  <c r="I417" i="10"/>
  <c r="R417" i="10"/>
  <c r="I418" i="10"/>
  <c r="R418" i="10"/>
  <c r="I502" i="10"/>
  <c r="R502" i="10"/>
  <c r="I503" i="10"/>
  <c r="R503" i="10"/>
  <c r="I597" i="10"/>
  <c r="R597" i="10"/>
  <c r="I598" i="10"/>
  <c r="R598" i="10"/>
  <c r="I703" i="10"/>
  <c r="R703" i="10"/>
  <c r="I704" i="10"/>
  <c r="R704" i="10"/>
  <c r="I355" i="10"/>
  <c r="R355" i="10"/>
  <c r="I415" i="10"/>
  <c r="R415" i="10"/>
  <c r="I416" i="10"/>
  <c r="R416" i="10"/>
  <c r="I500" i="10"/>
  <c r="R500" i="10"/>
  <c r="I501" i="10"/>
  <c r="R501" i="10"/>
  <c r="I595" i="10"/>
  <c r="R595" i="10"/>
  <c r="I596" i="10"/>
  <c r="R596" i="10"/>
  <c r="I701" i="10"/>
  <c r="R701" i="10"/>
  <c r="I702" i="10"/>
  <c r="R702" i="10"/>
  <c r="I354" i="10"/>
  <c r="R354" i="10"/>
  <c r="I413" i="10"/>
  <c r="R413" i="10"/>
  <c r="I414" i="10"/>
  <c r="R414" i="10"/>
  <c r="I498" i="10"/>
  <c r="R498" i="10"/>
  <c r="I499" i="10"/>
  <c r="R499" i="10"/>
  <c r="I593" i="10"/>
  <c r="R593" i="10"/>
  <c r="I594" i="10"/>
  <c r="R594" i="10"/>
  <c r="I699" i="10"/>
  <c r="R699" i="10"/>
  <c r="I700" i="10"/>
  <c r="R700" i="10"/>
  <c r="I353" i="10"/>
  <c r="R353" i="10"/>
  <c r="I411" i="10"/>
  <c r="R411" i="10"/>
  <c r="I412" i="10"/>
  <c r="R412" i="10"/>
  <c r="I496" i="10"/>
  <c r="R496" i="10"/>
  <c r="I497" i="10"/>
  <c r="R497" i="10"/>
  <c r="I591" i="10"/>
  <c r="R591" i="10"/>
  <c r="I592" i="10"/>
  <c r="R592" i="10"/>
  <c r="I697" i="10"/>
  <c r="R697" i="10"/>
  <c r="I698" i="10"/>
  <c r="R698" i="10"/>
  <c r="I352" i="10"/>
  <c r="R352" i="10"/>
  <c r="I409" i="10"/>
  <c r="R409" i="10"/>
  <c r="I410" i="10"/>
  <c r="R410" i="10"/>
  <c r="I494" i="10"/>
  <c r="R494" i="10"/>
  <c r="I495" i="10"/>
  <c r="R495" i="10"/>
  <c r="I589" i="10"/>
  <c r="R589" i="10"/>
  <c r="I590" i="10"/>
  <c r="R590" i="10"/>
  <c r="I695" i="10"/>
  <c r="R695" i="10"/>
  <c r="I696" i="10"/>
  <c r="R696" i="10"/>
  <c r="I351" i="10"/>
  <c r="R351" i="10"/>
  <c r="I407" i="10"/>
  <c r="R407" i="10"/>
  <c r="I408" i="10"/>
  <c r="R408" i="10"/>
  <c r="I492" i="10"/>
  <c r="R492" i="10"/>
  <c r="I493" i="10"/>
  <c r="R493" i="10"/>
  <c r="I587" i="10"/>
  <c r="R587" i="10"/>
  <c r="I588" i="10"/>
  <c r="R588" i="10"/>
  <c r="I693" i="10"/>
  <c r="R693" i="10"/>
  <c r="I694" i="10"/>
  <c r="R694" i="10"/>
  <c r="I350" i="10"/>
  <c r="R350" i="10"/>
  <c r="I405" i="10"/>
  <c r="R405" i="10"/>
  <c r="I406" i="10"/>
  <c r="R406" i="10"/>
  <c r="I490" i="10"/>
  <c r="R490" i="10"/>
  <c r="I491" i="10"/>
  <c r="R491" i="10"/>
  <c r="I585" i="10"/>
  <c r="R585" i="10"/>
  <c r="I586" i="10"/>
  <c r="R586" i="10"/>
  <c r="I691" i="10"/>
  <c r="R691" i="10"/>
  <c r="I692" i="10"/>
  <c r="R692" i="10"/>
  <c r="I349" i="10"/>
  <c r="R349" i="10"/>
  <c r="R145" i="10" l="1"/>
  <c r="I403" i="10"/>
  <c r="R403" i="10"/>
  <c r="I404" i="10"/>
  <c r="R404" i="10"/>
  <c r="I488" i="10"/>
  <c r="R488" i="10"/>
  <c r="I489" i="10"/>
  <c r="R489" i="10"/>
  <c r="I583" i="10"/>
  <c r="R583" i="10"/>
  <c r="I584" i="10"/>
  <c r="R584" i="10"/>
  <c r="I689" i="10"/>
  <c r="R689" i="10"/>
  <c r="I690" i="10"/>
  <c r="R690" i="10"/>
  <c r="I348" i="10"/>
  <c r="R348" i="10"/>
  <c r="I401" i="10"/>
  <c r="R401" i="10"/>
  <c r="I402" i="10"/>
  <c r="R402" i="10"/>
  <c r="I486" i="10"/>
  <c r="R486" i="10"/>
  <c r="I487" i="10"/>
  <c r="R487" i="10"/>
  <c r="I581" i="10"/>
  <c r="R581" i="10"/>
  <c r="I582" i="10"/>
  <c r="R582" i="10"/>
  <c r="I687" i="10"/>
  <c r="R687" i="10"/>
  <c r="I688" i="10"/>
  <c r="R688" i="10"/>
  <c r="I347" i="10"/>
  <c r="R347" i="10"/>
  <c r="I399" i="10" l="1"/>
  <c r="R399" i="10"/>
  <c r="I400" i="10"/>
  <c r="R400" i="10"/>
  <c r="I484" i="10"/>
  <c r="R484" i="10"/>
  <c r="I485" i="10"/>
  <c r="R485" i="10"/>
  <c r="I579" i="10"/>
  <c r="R579" i="10"/>
  <c r="I580" i="10"/>
  <c r="R580" i="10"/>
  <c r="I685" i="10"/>
  <c r="R685" i="10"/>
  <c r="I686" i="10"/>
  <c r="R686" i="10"/>
  <c r="I346" i="10"/>
  <c r="R346" i="10"/>
  <c r="I397" i="10"/>
  <c r="R397" i="10"/>
  <c r="I398" i="10"/>
  <c r="R398" i="10"/>
  <c r="I482" i="10"/>
  <c r="R482" i="10"/>
  <c r="I483" i="10"/>
  <c r="R483" i="10"/>
  <c r="I577" i="10"/>
  <c r="R577" i="10"/>
  <c r="I578" i="10"/>
  <c r="R578" i="10"/>
  <c r="I683" i="10"/>
  <c r="R683" i="10"/>
  <c r="I684" i="10"/>
  <c r="R684" i="10"/>
  <c r="I345" i="10"/>
  <c r="R345" i="10"/>
  <c r="I395" i="10"/>
  <c r="R395" i="10"/>
  <c r="I396" i="10"/>
  <c r="R396" i="10"/>
  <c r="I480" i="10"/>
  <c r="R480" i="10"/>
  <c r="I481" i="10"/>
  <c r="R481" i="10"/>
  <c r="I575" i="10"/>
  <c r="R575" i="10"/>
  <c r="I576" i="10"/>
  <c r="R576" i="10"/>
  <c r="I681" i="10"/>
  <c r="R681" i="10"/>
  <c r="I682" i="10"/>
  <c r="R682" i="10"/>
  <c r="I344" i="10"/>
  <c r="R344" i="10"/>
  <c r="I393" i="10"/>
  <c r="R393" i="10"/>
  <c r="I394" i="10"/>
  <c r="R394" i="10"/>
  <c r="I478" i="10"/>
  <c r="R478" i="10"/>
  <c r="I479" i="10"/>
  <c r="R479" i="10"/>
  <c r="I573" i="10"/>
  <c r="R573" i="10"/>
  <c r="I574" i="10"/>
  <c r="R574" i="10"/>
  <c r="I679" i="10"/>
  <c r="R679" i="10"/>
  <c r="I680" i="10"/>
  <c r="R680" i="10"/>
  <c r="I343" i="10"/>
  <c r="R343" i="10"/>
  <c r="R391" i="10"/>
  <c r="R392" i="10"/>
  <c r="R476" i="10"/>
  <c r="R477" i="10"/>
  <c r="R571" i="10"/>
  <c r="R572" i="10"/>
  <c r="R677" i="10"/>
  <c r="R678" i="10"/>
  <c r="R342" i="10"/>
  <c r="I389" i="10"/>
  <c r="R389" i="10"/>
  <c r="I390" i="10"/>
  <c r="R390" i="10"/>
  <c r="I474" i="10"/>
  <c r="R474" i="10"/>
  <c r="I475" i="10"/>
  <c r="R475" i="10"/>
  <c r="I569" i="10"/>
  <c r="R569" i="10"/>
  <c r="I570" i="10"/>
  <c r="R570" i="10"/>
  <c r="I675" i="10"/>
  <c r="R675" i="10"/>
  <c r="I676" i="10"/>
  <c r="R676" i="10"/>
  <c r="I341" i="10"/>
  <c r="R341" i="10"/>
  <c r="I387" i="10"/>
  <c r="R387" i="10"/>
  <c r="I388" i="10"/>
  <c r="R388" i="10"/>
  <c r="I472" i="10"/>
  <c r="R472" i="10"/>
  <c r="I473" i="10"/>
  <c r="R473" i="10"/>
  <c r="I567" i="10"/>
  <c r="R567" i="10"/>
  <c r="I568" i="10"/>
  <c r="R568" i="10"/>
  <c r="I673" i="10"/>
  <c r="R673" i="10"/>
  <c r="I674" i="10"/>
  <c r="R674" i="10"/>
  <c r="R173" i="10"/>
  <c r="R340" i="10"/>
  <c r="I340" i="10"/>
  <c r="I385" i="10"/>
  <c r="R385" i="10"/>
  <c r="I386" i="10"/>
  <c r="R386" i="10"/>
  <c r="I470" i="10"/>
  <c r="R470" i="10"/>
  <c r="I471" i="10"/>
  <c r="R471" i="10"/>
  <c r="I565" i="10"/>
  <c r="R565" i="10"/>
  <c r="I566" i="10"/>
  <c r="R566" i="10"/>
  <c r="I671" i="10"/>
  <c r="R671" i="10"/>
  <c r="I672" i="10"/>
  <c r="R672" i="10"/>
  <c r="I339" i="10"/>
  <c r="R339" i="10"/>
  <c r="I383" i="10"/>
  <c r="R383" i="10"/>
  <c r="I384" i="10"/>
  <c r="R384" i="10"/>
  <c r="I468" i="10"/>
  <c r="R468" i="10"/>
  <c r="I469" i="10"/>
  <c r="R469" i="10"/>
  <c r="I563" i="10"/>
  <c r="R563" i="10"/>
  <c r="I564" i="10"/>
  <c r="R564" i="10"/>
  <c r="I669" i="10"/>
  <c r="R669" i="10"/>
  <c r="I670" i="10"/>
  <c r="R670" i="10"/>
  <c r="I338" i="10"/>
  <c r="R338" i="10"/>
  <c r="I381" i="10"/>
  <c r="R381" i="10"/>
  <c r="I382" i="10"/>
  <c r="R382" i="10"/>
  <c r="I466" i="10"/>
  <c r="R466" i="10"/>
  <c r="I467" i="10"/>
  <c r="R467" i="10"/>
  <c r="I561" i="10"/>
  <c r="R561" i="10"/>
  <c r="I562" i="10"/>
  <c r="R562" i="10"/>
  <c r="I667" i="10"/>
  <c r="R667" i="10"/>
  <c r="I668" i="10"/>
  <c r="R668" i="10"/>
  <c r="I337" i="10"/>
  <c r="R337" i="10"/>
  <c r="I379" i="10"/>
  <c r="R379" i="10"/>
  <c r="I380" i="10"/>
  <c r="R380" i="10"/>
  <c r="I464" i="10"/>
  <c r="R464" i="10"/>
  <c r="I465" i="10"/>
  <c r="R465" i="10"/>
  <c r="I559" i="10"/>
  <c r="R559" i="10"/>
  <c r="I560" i="10"/>
  <c r="R560" i="10"/>
  <c r="I665" i="10"/>
  <c r="R665" i="10"/>
  <c r="I666" i="10"/>
  <c r="R666" i="10"/>
  <c r="I336" i="10"/>
  <c r="R336" i="10"/>
  <c r="I377" i="10"/>
  <c r="R377" i="10"/>
  <c r="I378" i="10"/>
  <c r="R378" i="10"/>
  <c r="I462" i="10"/>
  <c r="R462" i="10"/>
  <c r="I463" i="10"/>
  <c r="R463" i="10"/>
  <c r="I557" i="10"/>
  <c r="R557" i="10"/>
  <c r="I558" i="10"/>
  <c r="R558" i="10"/>
  <c r="I663" i="10"/>
  <c r="R663" i="10"/>
  <c r="I664" i="10"/>
  <c r="R664" i="10"/>
  <c r="I335" i="10"/>
  <c r="R335" i="10"/>
  <c r="R144" i="10" l="1"/>
  <c r="R143" i="10"/>
  <c r="R192" i="10"/>
  <c r="R175" i="10"/>
  <c r="R151" i="10"/>
  <c r="R66" i="10"/>
  <c r="R118" i="10"/>
  <c r="R439" i="10" l="1"/>
  <c r="R334" i="10"/>
  <c r="I158" i="10" l="1"/>
  <c r="R158" i="10"/>
  <c r="Q775" i="10" l="1"/>
  <c r="Q773" i="10"/>
  <c r="Q771" i="10"/>
  <c r="Q770" i="10"/>
  <c r="I109" i="10"/>
  <c r="I108" i="10"/>
  <c r="I106" i="10"/>
  <c r="I107" i="10"/>
  <c r="R766" i="10"/>
  <c r="I766" i="10"/>
  <c r="R764" i="10"/>
  <c r="I764" i="10"/>
  <c r="R765" i="10"/>
  <c r="I765" i="10"/>
  <c r="R763" i="10"/>
  <c r="I763" i="10"/>
  <c r="R762" i="10"/>
  <c r="I762" i="10"/>
  <c r="R761" i="10"/>
  <c r="I761" i="10"/>
  <c r="R760" i="10"/>
  <c r="I760" i="10"/>
  <c r="R759" i="10"/>
  <c r="I759" i="10"/>
  <c r="R311" i="10"/>
  <c r="I311" i="10"/>
  <c r="R758" i="10"/>
  <c r="I758" i="10"/>
  <c r="R757" i="10"/>
  <c r="I757" i="10"/>
  <c r="R756" i="10"/>
  <c r="I756" i="10"/>
  <c r="R755" i="10"/>
  <c r="I755" i="10"/>
  <c r="R754" i="10"/>
  <c r="I754" i="10"/>
  <c r="R753" i="10"/>
  <c r="I753" i="10"/>
  <c r="R752" i="10"/>
  <c r="I752" i="10"/>
  <c r="R751" i="10"/>
  <c r="I751" i="10"/>
  <c r="R750" i="10"/>
  <c r="I750" i="10"/>
  <c r="R749" i="10"/>
  <c r="I749" i="10"/>
  <c r="R748" i="10"/>
  <c r="I748" i="10"/>
  <c r="R747" i="10"/>
  <c r="I747" i="10"/>
  <c r="R746" i="10"/>
  <c r="I746" i="10"/>
  <c r="R745" i="10"/>
  <c r="I745" i="10"/>
  <c r="R742" i="10"/>
  <c r="I742" i="10"/>
  <c r="R741" i="10"/>
  <c r="I741" i="10"/>
  <c r="R744" i="10"/>
  <c r="I744" i="10"/>
  <c r="R743" i="10"/>
  <c r="I743" i="10"/>
  <c r="R740" i="10"/>
  <c r="I740" i="10"/>
  <c r="R738" i="10"/>
  <c r="I738" i="10"/>
  <c r="R739" i="10"/>
  <c r="I739" i="10"/>
  <c r="R310" i="10"/>
  <c r="I310" i="10"/>
  <c r="R309" i="10"/>
  <c r="I309" i="10"/>
  <c r="R735" i="10"/>
  <c r="I735" i="10"/>
  <c r="R737" i="10"/>
  <c r="I737" i="10"/>
  <c r="R736" i="10"/>
  <c r="I736" i="10"/>
  <c r="R733" i="10"/>
  <c r="I733" i="10"/>
  <c r="R734" i="10"/>
  <c r="I734" i="10"/>
  <c r="R731" i="10"/>
  <c r="I731" i="10"/>
  <c r="R732" i="10"/>
  <c r="I732" i="10"/>
  <c r="R730" i="10"/>
  <c r="I730" i="10"/>
  <c r="R729" i="10"/>
  <c r="I729" i="10"/>
  <c r="R622" i="10"/>
  <c r="I622" i="10"/>
  <c r="R728" i="10"/>
  <c r="I728" i="10"/>
  <c r="R727" i="10"/>
  <c r="I727" i="10"/>
  <c r="R726" i="10"/>
  <c r="I726" i="10"/>
  <c r="R725" i="10"/>
  <c r="I725" i="10"/>
  <c r="R308" i="10"/>
  <c r="I308" i="10"/>
  <c r="R724" i="10"/>
  <c r="I724" i="10"/>
  <c r="R723" i="10"/>
  <c r="I723" i="10"/>
  <c r="R722" i="10"/>
  <c r="I722" i="10"/>
  <c r="R721" i="10"/>
  <c r="I721" i="10"/>
  <c r="R720" i="10"/>
  <c r="I720" i="10"/>
  <c r="R719" i="10"/>
  <c r="I719" i="10"/>
  <c r="R718" i="10"/>
  <c r="I718" i="10"/>
  <c r="R717" i="10"/>
  <c r="I717" i="10"/>
  <c r="R716" i="10"/>
  <c r="I716" i="10"/>
  <c r="R715" i="10"/>
  <c r="I715" i="10"/>
  <c r="R714" i="10"/>
  <c r="I714" i="10"/>
  <c r="R713" i="10"/>
  <c r="I713" i="10"/>
  <c r="R306" i="10"/>
  <c r="I306" i="10"/>
  <c r="R662" i="10"/>
  <c r="I662" i="10"/>
  <c r="R661" i="10"/>
  <c r="I661" i="10"/>
  <c r="R660" i="10"/>
  <c r="I660" i="10"/>
  <c r="R659" i="10"/>
  <c r="I659" i="10"/>
  <c r="R658" i="10"/>
  <c r="I658" i="10"/>
  <c r="R657" i="10"/>
  <c r="I657" i="10"/>
  <c r="R656" i="10"/>
  <c r="I656" i="10"/>
  <c r="R305" i="10"/>
  <c r="I305" i="10"/>
  <c r="R655" i="10"/>
  <c r="I655" i="10"/>
  <c r="R654" i="10"/>
  <c r="I654" i="10"/>
  <c r="R652" i="10"/>
  <c r="I652" i="10"/>
  <c r="R653" i="10"/>
  <c r="I653" i="10"/>
  <c r="R651" i="10"/>
  <c r="I651" i="10"/>
  <c r="R650" i="10"/>
  <c r="I650" i="10"/>
  <c r="R649" i="10"/>
  <c r="I649" i="10"/>
  <c r="R648" i="10"/>
  <c r="I648" i="10"/>
  <c r="R647" i="10"/>
  <c r="I647" i="10"/>
  <c r="R646" i="10"/>
  <c r="I646" i="10"/>
  <c r="R304" i="10"/>
  <c r="I304" i="10"/>
  <c r="R645" i="10"/>
  <c r="I645" i="10"/>
  <c r="R644" i="10"/>
  <c r="I644" i="10"/>
  <c r="R303" i="10"/>
  <c r="I303" i="10"/>
  <c r="R643" i="10"/>
  <c r="I643" i="10"/>
  <c r="R642" i="10"/>
  <c r="I642" i="10"/>
  <c r="R641" i="10"/>
  <c r="I641" i="10"/>
  <c r="R640" i="10"/>
  <c r="I640" i="10"/>
  <c r="R639" i="10"/>
  <c r="I639" i="10"/>
  <c r="R302" i="10"/>
  <c r="I302" i="10"/>
  <c r="R638" i="10"/>
  <c r="I638" i="10"/>
  <c r="R637" i="10"/>
  <c r="I637" i="10"/>
  <c r="R636" i="10"/>
  <c r="I636" i="10"/>
  <c r="R635" i="10"/>
  <c r="I635" i="10"/>
  <c r="R634" i="10"/>
  <c r="I634" i="10"/>
  <c r="R633" i="10"/>
  <c r="I633" i="10"/>
  <c r="R632" i="10"/>
  <c r="I632" i="10"/>
  <c r="Q301" i="10"/>
  <c r="Q774" i="10" s="1"/>
  <c r="I301" i="10"/>
  <c r="R631" i="10"/>
  <c r="I631" i="10"/>
  <c r="R300" i="10"/>
  <c r="I300" i="10"/>
  <c r="R299" i="10"/>
  <c r="I299" i="10"/>
  <c r="R298" i="10"/>
  <c r="I298" i="10"/>
  <c r="R630" i="10"/>
  <c r="I630" i="10"/>
  <c r="R629" i="10"/>
  <c r="I629" i="10"/>
  <c r="R297" i="10"/>
  <c r="I297" i="10"/>
  <c r="R628" i="10"/>
  <c r="I628" i="10"/>
  <c r="R626" i="10"/>
  <c r="I626" i="10"/>
  <c r="R625" i="10"/>
  <c r="I625" i="10"/>
  <c r="R627" i="10"/>
  <c r="I627" i="10"/>
  <c r="R624" i="10"/>
  <c r="I624" i="10"/>
  <c r="R296" i="10"/>
  <c r="I296" i="10"/>
  <c r="R623" i="10"/>
  <c r="I623" i="10"/>
  <c r="R621" i="10"/>
  <c r="I621" i="10"/>
  <c r="R295" i="10"/>
  <c r="I295" i="10"/>
  <c r="R620" i="10"/>
  <c r="I620" i="10"/>
  <c r="R294" i="10"/>
  <c r="I294" i="10"/>
  <c r="R619" i="10"/>
  <c r="I619" i="10"/>
  <c r="R618" i="10"/>
  <c r="I618" i="10"/>
  <c r="R617" i="10"/>
  <c r="I617" i="10"/>
  <c r="R616" i="10"/>
  <c r="I616" i="10"/>
  <c r="R614" i="10"/>
  <c r="I614" i="10"/>
  <c r="R615" i="10"/>
  <c r="I615" i="10"/>
  <c r="R613" i="10"/>
  <c r="I613" i="10"/>
  <c r="R612" i="10"/>
  <c r="I612" i="10"/>
  <c r="R293" i="10"/>
  <c r="I293" i="10"/>
  <c r="R611" i="10"/>
  <c r="I611" i="10"/>
  <c r="R610" i="10"/>
  <c r="I610" i="10"/>
  <c r="R609" i="10"/>
  <c r="I609" i="10"/>
  <c r="R292" i="10"/>
  <c r="I292" i="10"/>
  <c r="R291" i="10"/>
  <c r="I291" i="10"/>
  <c r="R608" i="10"/>
  <c r="I608" i="10"/>
  <c r="R607" i="10"/>
  <c r="I607" i="10"/>
  <c r="R289" i="10"/>
  <c r="I289" i="10"/>
  <c r="R556" i="10"/>
  <c r="I556" i="10"/>
  <c r="R555" i="10"/>
  <c r="I555" i="10"/>
  <c r="R554" i="10"/>
  <c r="I554" i="10"/>
  <c r="R553" i="10"/>
  <c r="I553" i="10"/>
  <c r="R552" i="10"/>
  <c r="I552" i="10"/>
  <c r="R550" i="10"/>
  <c r="I550" i="10"/>
  <c r="R551" i="10"/>
  <c r="I551" i="10"/>
  <c r="R548" i="10"/>
  <c r="I548" i="10"/>
  <c r="R549" i="10"/>
  <c r="I549" i="10"/>
  <c r="R547" i="10"/>
  <c r="I547" i="10"/>
  <c r="R546" i="10"/>
  <c r="I546" i="10"/>
  <c r="R545" i="10"/>
  <c r="I545" i="10"/>
  <c r="R544" i="10"/>
  <c r="I544" i="10"/>
  <c r="R288" i="10"/>
  <c r="I288" i="10"/>
  <c r="R287" i="10"/>
  <c r="I287" i="10"/>
  <c r="R543" i="10"/>
  <c r="I543" i="10"/>
  <c r="R542" i="10"/>
  <c r="I542" i="10"/>
  <c r="R286" i="10"/>
  <c r="I286" i="10"/>
  <c r="R541" i="10"/>
  <c r="I541" i="10"/>
  <c r="R540" i="10"/>
  <c r="I540" i="10"/>
  <c r="R285" i="10"/>
  <c r="I285" i="10"/>
  <c r="R539" i="10"/>
  <c r="I539" i="10"/>
  <c r="R538" i="10"/>
  <c r="I538" i="10"/>
  <c r="R537" i="10"/>
  <c r="I537" i="10"/>
  <c r="R284" i="10"/>
  <c r="I284" i="10"/>
  <c r="R536" i="10"/>
  <c r="I536" i="10"/>
  <c r="R535" i="10"/>
  <c r="I535" i="10"/>
  <c r="R534" i="10"/>
  <c r="I534" i="10"/>
  <c r="R316" i="10"/>
  <c r="I316" i="10"/>
  <c r="R533" i="10"/>
  <c r="I533" i="10"/>
  <c r="R532" i="10"/>
  <c r="I532" i="10"/>
  <c r="R531" i="10"/>
  <c r="I531" i="10"/>
  <c r="R530" i="10"/>
  <c r="I530" i="10"/>
  <c r="R529" i="10"/>
  <c r="I529" i="10"/>
  <c r="R528" i="10"/>
  <c r="I528" i="10"/>
  <c r="R283" i="10"/>
  <c r="I283" i="10"/>
  <c r="R527" i="10"/>
  <c r="I527" i="10"/>
  <c r="R526" i="10"/>
  <c r="I526" i="10"/>
  <c r="R525" i="10"/>
  <c r="I525" i="10"/>
  <c r="R282" i="10"/>
  <c r="I282" i="10"/>
  <c r="R524" i="10"/>
  <c r="I524" i="10"/>
  <c r="R281" i="10"/>
  <c r="I281" i="10"/>
  <c r="R523" i="10"/>
  <c r="I523" i="10"/>
  <c r="R280" i="10"/>
  <c r="I280" i="10"/>
  <c r="R522" i="10"/>
  <c r="I522" i="10"/>
  <c r="R278" i="10"/>
  <c r="I278" i="10"/>
  <c r="R521" i="10"/>
  <c r="I521" i="10"/>
  <c r="R279" i="10"/>
  <c r="I279" i="10"/>
  <c r="R277" i="10"/>
  <c r="I277" i="10"/>
  <c r="R315" i="10"/>
  <c r="I315" i="10"/>
  <c r="R520" i="10"/>
  <c r="I520" i="10"/>
  <c r="R276" i="10"/>
  <c r="I276" i="10"/>
  <c r="R519" i="10"/>
  <c r="I519" i="10"/>
  <c r="R518" i="10"/>
  <c r="I518" i="10"/>
  <c r="R517" i="10"/>
  <c r="I517" i="10"/>
  <c r="R275" i="10"/>
  <c r="I275" i="10"/>
  <c r="R274" i="10"/>
  <c r="I274" i="10"/>
  <c r="R516" i="10"/>
  <c r="I516" i="10"/>
  <c r="R273" i="10"/>
  <c r="I273" i="10"/>
  <c r="R515" i="10"/>
  <c r="I515" i="10"/>
  <c r="R514" i="10"/>
  <c r="I514" i="10"/>
  <c r="R513" i="10"/>
  <c r="I513" i="10"/>
  <c r="R512" i="10"/>
  <c r="I512" i="10"/>
  <c r="R271" i="10"/>
  <c r="I271" i="10"/>
  <c r="R461" i="10"/>
  <c r="I461" i="10"/>
  <c r="R459" i="10"/>
  <c r="I459" i="10"/>
  <c r="R460" i="10"/>
  <c r="I460" i="10"/>
  <c r="R458" i="10"/>
  <c r="I458" i="10"/>
  <c r="R457" i="10"/>
  <c r="I457" i="10"/>
  <c r="R456" i="10"/>
  <c r="I456" i="10"/>
  <c r="R454" i="10"/>
  <c r="I454" i="10"/>
  <c r="R270" i="10"/>
  <c r="I270" i="10"/>
  <c r="R455" i="10"/>
  <c r="I455" i="10"/>
  <c r="R453" i="10"/>
  <c r="I453" i="10"/>
  <c r="R269" i="10"/>
  <c r="I269" i="10"/>
  <c r="R451" i="10"/>
  <c r="I451" i="10"/>
  <c r="R268" i="10"/>
  <c r="I268" i="10"/>
  <c r="R450" i="10"/>
  <c r="I450" i="10"/>
  <c r="R452" i="10"/>
  <c r="I452" i="10"/>
  <c r="R449" i="10"/>
  <c r="I449" i="10"/>
  <c r="R267" i="10"/>
  <c r="I267" i="10"/>
  <c r="R266" i="10"/>
  <c r="I266" i="10"/>
  <c r="R265" i="10"/>
  <c r="I265" i="10"/>
  <c r="R448" i="10"/>
  <c r="I448" i="10"/>
  <c r="R447" i="10"/>
  <c r="I447" i="10"/>
  <c r="R318" i="10"/>
  <c r="I318" i="10"/>
  <c r="R446" i="10"/>
  <c r="I446" i="10"/>
  <c r="R445" i="10"/>
  <c r="I445" i="10"/>
  <c r="R444" i="10"/>
  <c r="I444" i="10"/>
  <c r="R264" i="10"/>
  <c r="I264" i="10"/>
  <c r="R263" i="10"/>
  <c r="I263" i="10"/>
  <c r="R443" i="10"/>
  <c r="I443" i="10"/>
  <c r="R262" i="10"/>
  <c r="I262" i="10"/>
  <c r="R441" i="10"/>
  <c r="I441" i="10"/>
  <c r="R442" i="10"/>
  <c r="I442" i="10"/>
  <c r="R261" i="10"/>
  <c r="I261" i="10"/>
  <c r="R260" i="10"/>
  <c r="I260" i="10"/>
  <c r="R440" i="10"/>
  <c r="I440" i="10"/>
  <c r="R259" i="10"/>
  <c r="I259" i="10"/>
  <c r="R258" i="10"/>
  <c r="I258" i="10"/>
  <c r="R438" i="10"/>
  <c r="I438" i="10"/>
  <c r="R437" i="10"/>
  <c r="I437" i="10"/>
  <c r="R257" i="10"/>
  <c r="I257" i="10"/>
  <c r="R436" i="10"/>
  <c r="I436" i="10"/>
  <c r="R435" i="10"/>
  <c r="I435" i="10"/>
  <c r="R256" i="10"/>
  <c r="I256" i="10"/>
  <c r="R434" i="10"/>
  <c r="I434" i="10"/>
  <c r="Q432" i="10"/>
  <c r="R432" i="10" s="1"/>
  <c r="I432" i="10"/>
  <c r="R433" i="10"/>
  <c r="I433" i="10"/>
  <c r="R431" i="10"/>
  <c r="I431" i="10"/>
  <c r="R430" i="10"/>
  <c r="I430" i="10"/>
  <c r="R428" i="10"/>
  <c r="I428" i="10"/>
  <c r="R429" i="10"/>
  <c r="I429" i="10"/>
  <c r="R427" i="10"/>
  <c r="I427" i="10"/>
  <c r="R254" i="10"/>
  <c r="I254" i="10"/>
  <c r="R375" i="10"/>
  <c r="I375" i="10"/>
  <c r="R253" i="10"/>
  <c r="I253" i="10"/>
  <c r="R376" i="10"/>
  <c r="I376" i="10"/>
  <c r="R252" i="10"/>
  <c r="I252" i="10"/>
  <c r="R374" i="10"/>
  <c r="I374" i="10"/>
  <c r="R251" i="10"/>
  <c r="I251" i="10"/>
  <c r="R250" i="10"/>
  <c r="I250" i="10"/>
  <c r="R373" i="10"/>
  <c r="I373" i="10"/>
  <c r="R372" i="10"/>
  <c r="I372" i="10"/>
  <c r="R371" i="10"/>
  <c r="I371" i="10"/>
  <c r="R369" i="10"/>
  <c r="I369" i="10"/>
  <c r="R370" i="10"/>
  <c r="I370" i="10"/>
  <c r="R249" i="10"/>
  <c r="I249" i="10"/>
  <c r="R368" i="10"/>
  <c r="I368" i="10"/>
  <c r="R367" i="10"/>
  <c r="I367" i="10"/>
  <c r="R248" i="10"/>
  <c r="I248" i="10"/>
  <c r="R214" i="10"/>
  <c r="I214" i="10"/>
  <c r="R247" i="10"/>
  <c r="I247" i="10"/>
  <c r="R105" i="10"/>
  <c r="I105" i="10"/>
  <c r="R213" i="10"/>
  <c r="I213" i="10"/>
  <c r="R246" i="10"/>
  <c r="I246" i="10"/>
  <c r="R212" i="10"/>
  <c r="I212" i="10"/>
  <c r="R245" i="10"/>
  <c r="I245" i="10"/>
  <c r="R211" i="10"/>
  <c r="I211" i="10"/>
  <c r="R210" i="10"/>
  <c r="I210" i="10"/>
  <c r="R209" i="10"/>
  <c r="I209" i="10"/>
  <c r="R104" i="10"/>
  <c r="I104" i="10"/>
  <c r="R244" i="10"/>
  <c r="I244" i="10"/>
  <c r="R206" i="10"/>
  <c r="I206" i="10"/>
  <c r="R207" i="10"/>
  <c r="I207" i="10"/>
  <c r="R205" i="10"/>
  <c r="I205" i="10"/>
  <c r="R366" i="10"/>
  <c r="I366" i="10"/>
  <c r="R243" i="10"/>
  <c r="I243" i="10"/>
  <c r="R204" i="10"/>
  <c r="I204" i="10"/>
  <c r="R203" i="10"/>
  <c r="I203" i="10"/>
  <c r="R202" i="10"/>
  <c r="I202" i="10"/>
  <c r="R201" i="10"/>
  <c r="I201" i="10"/>
  <c r="R365" i="10"/>
  <c r="I365" i="10"/>
  <c r="R199" i="10"/>
  <c r="I199" i="10"/>
  <c r="R197" i="10"/>
  <c r="I197" i="10"/>
  <c r="R200" i="10"/>
  <c r="I200" i="10"/>
  <c r="R198" i="10"/>
  <c r="I198" i="10"/>
  <c r="R242" i="10"/>
  <c r="I242" i="10"/>
  <c r="R195" i="10"/>
  <c r="I195" i="10"/>
  <c r="R196" i="10"/>
  <c r="I196" i="10"/>
  <c r="R241" i="10"/>
  <c r="I241" i="10"/>
  <c r="R363" i="10"/>
  <c r="I363" i="10"/>
  <c r="R362" i="10"/>
  <c r="I362" i="10"/>
  <c r="R364" i="10"/>
  <c r="I364" i="10"/>
  <c r="R361" i="10"/>
  <c r="I361" i="10"/>
  <c r="R240" i="10"/>
  <c r="I240" i="10"/>
  <c r="R360" i="10"/>
  <c r="I360" i="10"/>
  <c r="R239" i="10"/>
  <c r="I239" i="10"/>
  <c r="R194" i="10"/>
  <c r="I194" i="10"/>
  <c r="R103" i="10"/>
  <c r="I103" i="10"/>
  <c r="R238" i="10"/>
  <c r="I238" i="10"/>
  <c r="R237" i="10"/>
  <c r="I237" i="10"/>
  <c r="R236" i="10"/>
  <c r="I236" i="10"/>
  <c r="R235" i="10"/>
  <c r="I235" i="10"/>
  <c r="R234" i="10"/>
  <c r="I234" i="10"/>
  <c r="R233" i="10"/>
  <c r="I233" i="10"/>
  <c r="R232" i="10"/>
  <c r="I232" i="10"/>
  <c r="R231" i="10"/>
  <c r="I231" i="10"/>
  <c r="R230" i="10"/>
  <c r="I230" i="10"/>
  <c r="R229" i="10"/>
  <c r="I229" i="10"/>
  <c r="R228" i="10"/>
  <c r="I228" i="10"/>
  <c r="R227" i="10"/>
  <c r="I227" i="10"/>
  <c r="R193" i="10"/>
  <c r="I193" i="10"/>
  <c r="R188" i="10"/>
  <c r="I188" i="10"/>
  <c r="R168" i="10"/>
  <c r="I168" i="10"/>
  <c r="R187" i="10"/>
  <c r="I187" i="10"/>
  <c r="R186" i="10"/>
  <c r="I186" i="10"/>
  <c r="R225" i="10"/>
  <c r="I225" i="10"/>
  <c r="R185" i="10"/>
  <c r="I185" i="10"/>
  <c r="R181" i="10"/>
  <c r="I181" i="10"/>
  <c r="R180" i="10"/>
  <c r="I180" i="10"/>
  <c r="R178" i="10"/>
  <c r="I178" i="10"/>
  <c r="R176" i="10"/>
  <c r="I176" i="10"/>
  <c r="R174" i="10"/>
  <c r="I174" i="10"/>
  <c r="R169" i="10"/>
  <c r="I169" i="10"/>
  <c r="R184" i="10"/>
  <c r="I184" i="10"/>
  <c r="R190" i="10"/>
  <c r="I190" i="10"/>
  <c r="R189" i="10"/>
  <c r="I189" i="10"/>
  <c r="R191" i="10"/>
  <c r="I191" i="10"/>
  <c r="R183" i="10"/>
  <c r="I183" i="10"/>
  <c r="R182" i="10"/>
  <c r="I182" i="10"/>
  <c r="R172" i="10"/>
  <c r="I172" i="10"/>
  <c r="R171" i="10"/>
  <c r="I171" i="10"/>
  <c r="R170" i="10"/>
  <c r="I170" i="10"/>
  <c r="I173" i="10"/>
  <c r="R177" i="10"/>
  <c r="I177" i="10"/>
  <c r="R179" i="10"/>
  <c r="I179" i="10"/>
  <c r="R167" i="10"/>
  <c r="I167" i="10"/>
  <c r="R224" i="10"/>
  <c r="I224" i="10"/>
  <c r="R166" i="10"/>
  <c r="I166" i="10"/>
  <c r="R333" i="10"/>
  <c r="I333" i="10"/>
  <c r="R164" i="10"/>
  <c r="I164" i="10"/>
  <c r="R165" i="10"/>
  <c r="I165" i="10"/>
  <c r="R163" i="10"/>
  <c r="I163" i="10"/>
  <c r="R331" i="10"/>
  <c r="I331" i="10"/>
  <c r="R330" i="10"/>
  <c r="I330" i="10"/>
  <c r="R223" i="10"/>
  <c r="I223" i="10"/>
  <c r="R222" i="10"/>
  <c r="I222" i="10"/>
  <c r="R101" i="10"/>
  <c r="I101" i="10"/>
  <c r="R102" i="10"/>
  <c r="I102" i="10"/>
  <c r="R100" i="10"/>
  <c r="I100" i="10"/>
  <c r="R99" i="10"/>
  <c r="I99" i="10"/>
  <c r="R97" i="10"/>
  <c r="I97" i="10"/>
  <c r="R162" i="10"/>
  <c r="I162" i="10"/>
  <c r="R98" i="10"/>
  <c r="I98" i="10"/>
  <c r="R96" i="10"/>
  <c r="I96" i="10"/>
  <c r="R161" i="10"/>
  <c r="I161" i="10"/>
  <c r="R93" i="10"/>
  <c r="I93" i="10"/>
  <c r="R160" i="10"/>
  <c r="I160" i="10"/>
  <c r="R159" i="10"/>
  <c r="I159" i="10"/>
  <c r="R94" i="10"/>
  <c r="I94" i="10"/>
  <c r="R95" i="10"/>
  <c r="I95" i="10"/>
  <c r="R92" i="10"/>
  <c r="I92" i="10"/>
  <c r="R90" i="10"/>
  <c r="I90" i="10"/>
  <c r="R157" i="10"/>
  <c r="I157" i="10"/>
  <c r="R91" i="10"/>
  <c r="I91" i="10"/>
  <c r="R89" i="10"/>
  <c r="I89" i="10"/>
  <c r="R88" i="10"/>
  <c r="I88" i="10"/>
  <c r="R87" i="10"/>
  <c r="I87" i="10"/>
  <c r="R86" i="10"/>
  <c r="I86" i="10"/>
  <c r="R156" i="10"/>
  <c r="I156" i="10"/>
  <c r="R85" i="10"/>
  <c r="I85" i="10"/>
  <c r="R329" i="10"/>
  <c r="I329" i="10"/>
  <c r="R221" i="10"/>
  <c r="I221" i="10"/>
  <c r="R84" i="10"/>
  <c r="I84" i="10"/>
  <c r="R83" i="10"/>
  <c r="I83" i="10"/>
  <c r="R80" i="10"/>
  <c r="I80" i="10"/>
  <c r="R81" i="10"/>
  <c r="I81" i="10"/>
  <c r="R155" i="10"/>
  <c r="I155" i="10"/>
  <c r="R82" i="10"/>
  <c r="I82" i="10"/>
  <c r="R154" i="10"/>
  <c r="I154" i="10"/>
  <c r="R153" i="10"/>
  <c r="I153" i="10"/>
  <c r="R152" i="10"/>
  <c r="I152" i="10"/>
  <c r="R79" i="10"/>
  <c r="I79" i="10"/>
  <c r="R78" i="10"/>
  <c r="I78" i="10"/>
  <c r="R77" i="10"/>
  <c r="I77" i="10"/>
  <c r="R76" i="10"/>
  <c r="I76" i="10"/>
  <c r="R150" i="10"/>
  <c r="I150" i="10"/>
  <c r="R149" i="10"/>
  <c r="I149" i="10"/>
  <c r="R148" i="10"/>
  <c r="I148" i="10"/>
  <c r="R147" i="10"/>
  <c r="I147" i="10"/>
  <c r="R146" i="10"/>
  <c r="I146" i="10"/>
  <c r="R75" i="10"/>
  <c r="I75" i="10"/>
  <c r="R74" i="10"/>
  <c r="I74" i="10"/>
  <c r="R73" i="10"/>
  <c r="I73" i="10"/>
  <c r="R142" i="10"/>
  <c r="I142" i="10"/>
  <c r="R220" i="10"/>
  <c r="I220" i="10"/>
  <c r="R72" i="10"/>
  <c r="I72" i="10"/>
  <c r="R141" i="10"/>
  <c r="I141" i="10"/>
  <c r="R71" i="10"/>
  <c r="I71" i="10"/>
  <c r="R70" i="10"/>
  <c r="I70" i="10"/>
  <c r="R69" i="10"/>
  <c r="I69" i="10"/>
  <c r="R219" i="10"/>
  <c r="I219" i="10"/>
  <c r="R140" i="10"/>
  <c r="I140" i="10"/>
  <c r="R68" i="10"/>
  <c r="I68" i="10"/>
  <c r="R139" i="10"/>
  <c r="I139" i="10"/>
  <c r="R138" i="10"/>
  <c r="I138" i="10"/>
  <c r="R137" i="10"/>
  <c r="I137" i="10"/>
  <c r="I66" i="10"/>
  <c r="R67" i="10"/>
  <c r="I67" i="10"/>
  <c r="R328" i="10"/>
  <c r="I328" i="10"/>
  <c r="R136" i="10"/>
  <c r="I136" i="10"/>
  <c r="R65" i="10"/>
  <c r="I65" i="10"/>
  <c r="R135" i="10"/>
  <c r="I135" i="10"/>
  <c r="R134" i="10"/>
  <c r="I134" i="10"/>
  <c r="R64" i="10"/>
  <c r="I64" i="10"/>
  <c r="R133" i="10"/>
  <c r="I133" i="10"/>
  <c r="R327" i="10"/>
  <c r="I327" i="10"/>
  <c r="R132" i="10"/>
  <c r="I132" i="10"/>
  <c r="R326" i="10"/>
  <c r="I326" i="10"/>
  <c r="R63" i="10"/>
  <c r="I63" i="10"/>
  <c r="R131" i="10"/>
  <c r="I131" i="10"/>
  <c r="R218" i="10"/>
  <c r="I218" i="10"/>
  <c r="R62" i="10"/>
  <c r="I62" i="10"/>
  <c r="R130" i="10"/>
  <c r="I130" i="10"/>
  <c r="R61" i="10"/>
  <c r="I61" i="10"/>
  <c r="R217" i="10"/>
  <c r="I217" i="10"/>
  <c r="R60" i="10"/>
  <c r="I60" i="10"/>
  <c r="R129" i="10"/>
  <c r="I129" i="10"/>
  <c r="R59" i="10"/>
  <c r="I59" i="10"/>
  <c r="R128" i="10"/>
  <c r="I128" i="10"/>
  <c r="I58" i="10"/>
  <c r="R57" i="10"/>
  <c r="I57" i="10"/>
  <c r="R127" i="10"/>
  <c r="I127" i="10"/>
  <c r="R56" i="10"/>
  <c r="I56" i="10"/>
  <c r="R126" i="10"/>
  <c r="I126" i="10"/>
  <c r="R55" i="10"/>
  <c r="I55" i="10"/>
  <c r="R325" i="10"/>
  <c r="I325" i="10"/>
  <c r="R125" i="10"/>
  <c r="I125" i="10"/>
  <c r="R54" i="10"/>
  <c r="I54" i="10"/>
  <c r="R124" i="10"/>
  <c r="I124" i="10"/>
  <c r="R53" i="10"/>
  <c r="I53" i="10"/>
  <c r="R52" i="10"/>
  <c r="I52" i="10"/>
  <c r="R123" i="10"/>
  <c r="I123" i="10"/>
  <c r="R51" i="10"/>
  <c r="I51" i="10"/>
  <c r="R50" i="10"/>
  <c r="I50" i="10"/>
  <c r="R49" i="10"/>
  <c r="I49" i="10"/>
  <c r="R122" i="10"/>
  <c r="I122" i="10"/>
  <c r="R121" i="10"/>
  <c r="I121" i="10"/>
  <c r="R120" i="10"/>
  <c r="I120" i="10"/>
  <c r="R48" i="10"/>
  <c r="I48" i="10"/>
  <c r="R47" i="10"/>
  <c r="I47" i="10"/>
  <c r="R45" i="10"/>
  <c r="I45" i="10"/>
  <c r="R44" i="10"/>
  <c r="I44" i="10"/>
  <c r="R43" i="10"/>
  <c r="I43" i="10"/>
  <c r="R42" i="10"/>
  <c r="I42" i="10"/>
  <c r="R41" i="10"/>
  <c r="I41" i="10"/>
  <c r="R36" i="10"/>
  <c r="I36" i="10"/>
  <c r="R25" i="10"/>
  <c r="I25" i="10"/>
  <c r="R13" i="10"/>
  <c r="I13" i="10"/>
  <c r="R35" i="10"/>
  <c r="I35" i="10"/>
  <c r="R34" i="10"/>
  <c r="I34" i="10"/>
  <c r="R33" i="10"/>
  <c r="I33" i="10"/>
  <c r="R32" i="10"/>
  <c r="I32" i="10"/>
  <c r="R28" i="10"/>
  <c r="I28" i="10"/>
  <c r="R24" i="10"/>
  <c r="I24" i="10"/>
  <c r="R21" i="10"/>
  <c r="I21" i="10"/>
  <c r="R20" i="10"/>
  <c r="I20" i="10"/>
  <c r="R14" i="10"/>
  <c r="I14" i="10"/>
  <c r="R37" i="10"/>
  <c r="I37" i="10"/>
  <c r="R31" i="10"/>
  <c r="I31" i="10"/>
  <c r="R27" i="10"/>
  <c r="I27" i="10"/>
  <c r="R19" i="10"/>
  <c r="I19" i="10"/>
  <c r="R18" i="10"/>
  <c r="I18" i="10"/>
  <c r="R12" i="10"/>
  <c r="I12" i="10"/>
  <c r="R38" i="10"/>
  <c r="I38" i="10"/>
  <c r="R216" i="10"/>
  <c r="I216" i="10"/>
  <c r="R26" i="10"/>
  <c r="I26" i="10"/>
  <c r="R40" i="10"/>
  <c r="I40" i="10"/>
  <c r="R39" i="10"/>
  <c r="I39" i="10"/>
  <c r="R30" i="10"/>
  <c r="I30" i="10"/>
  <c r="R29" i="10"/>
  <c r="I29" i="10"/>
  <c r="R16" i="10"/>
  <c r="I16" i="10"/>
  <c r="R15" i="10"/>
  <c r="I15" i="10"/>
  <c r="R23" i="10"/>
  <c r="I23" i="10"/>
  <c r="R46" i="10"/>
  <c r="I46" i="10"/>
  <c r="R17" i="10"/>
  <c r="I17" i="10"/>
  <c r="R22" i="10"/>
  <c r="I22" i="10"/>
  <c r="R11" i="10"/>
  <c r="I11" i="10"/>
  <c r="R10" i="10"/>
  <c r="I10" i="10"/>
  <c r="R9" i="10"/>
  <c r="I9" i="10"/>
  <c r="R116" i="10"/>
  <c r="I116" i="10"/>
  <c r="R115" i="10"/>
  <c r="I115" i="10"/>
  <c r="R114" i="10"/>
  <c r="I114" i="10"/>
  <c r="R324" i="10"/>
  <c r="I324" i="10"/>
  <c r="R8" i="10"/>
  <c r="I8" i="10"/>
  <c r="R7" i="10"/>
  <c r="I7" i="10"/>
  <c r="R113" i="10"/>
  <c r="I113" i="10"/>
  <c r="R6" i="10"/>
  <c r="I6" i="10"/>
  <c r="R112" i="10"/>
  <c r="I112" i="10"/>
  <c r="R5" i="10"/>
  <c r="I5" i="10"/>
  <c r="R4" i="10"/>
  <c r="I4" i="10"/>
  <c r="R111" i="10"/>
  <c r="I111" i="10"/>
  <c r="R110" i="10"/>
  <c r="I110" i="10"/>
  <c r="R3" i="10"/>
  <c r="I3" i="10"/>
  <c r="R323" i="10"/>
  <c r="I323" i="10"/>
  <c r="R322" i="10"/>
  <c r="I322" i="10"/>
  <c r="R215" i="10"/>
  <c r="I215" i="10"/>
  <c r="R321" i="10"/>
  <c r="I321" i="10"/>
  <c r="R2" i="10"/>
  <c r="I2" i="10"/>
  <c r="R771" i="10" l="1"/>
  <c r="R772" i="10"/>
  <c r="R770" i="10"/>
  <c r="R775" i="10"/>
  <c r="R773" i="10"/>
  <c r="Q769" i="10"/>
  <c r="Q772" i="10"/>
  <c r="R301" i="10"/>
  <c r="R769" i="10" s="1"/>
  <c r="R774" i="10" l="1"/>
  <c r="J289" i="8" l="1"/>
  <c r="J363" i="8"/>
  <c r="J364" i="8"/>
  <c r="J451" i="8"/>
  <c r="J452" i="8"/>
  <c r="J546" i="8"/>
  <c r="J547" i="8"/>
  <c r="S547" i="8"/>
  <c r="S452" i="8"/>
  <c r="S364" i="8"/>
  <c r="S289" i="8"/>
  <c r="S195" i="8"/>
  <c r="J195" i="8"/>
  <c r="S107" i="8"/>
  <c r="J623" i="8"/>
  <c r="J107" i="8"/>
  <c r="J321" i="8" l="1"/>
  <c r="J108" i="8"/>
  <c r="J247" i="8"/>
  <c r="J246" i="8"/>
  <c r="J490" i="8"/>
  <c r="J491" i="8"/>
  <c r="J489" i="8"/>
  <c r="J156" i="8"/>
  <c r="J154" i="8"/>
  <c r="J155" i="8"/>
  <c r="J419" i="8"/>
  <c r="J515" i="8"/>
  <c r="J143" i="8"/>
  <c r="J142" i="8"/>
  <c r="J140" i="8"/>
  <c r="J141" i="8"/>
  <c r="J144" i="8"/>
  <c r="J259" i="8"/>
  <c r="J607" i="8"/>
  <c r="J21" i="8"/>
  <c r="J278" i="8"/>
  <c r="J276" i="8"/>
  <c r="J277" i="8"/>
  <c r="J353" i="8"/>
  <c r="J441" i="8"/>
  <c r="J535" i="8"/>
  <c r="J14" i="8"/>
  <c r="J181" i="8"/>
  <c r="J270" i="8"/>
  <c r="J271" i="8"/>
  <c r="J272" i="8"/>
  <c r="J437" i="8"/>
  <c r="J531" i="8"/>
  <c r="J106" i="8"/>
  <c r="J245" i="8"/>
  <c r="J488" i="8"/>
  <c r="J163" i="8"/>
  <c r="J159" i="8"/>
  <c r="J161" i="8"/>
  <c r="J160" i="8"/>
  <c r="J162" i="8"/>
  <c r="J158" i="8"/>
  <c r="J263" i="8"/>
  <c r="J332" i="8"/>
  <c r="J422" i="8"/>
  <c r="J614" i="8"/>
  <c r="J83" i="8"/>
  <c r="J315" i="8"/>
  <c r="J314" i="8"/>
  <c r="J475" i="8"/>
  <c r="J477" i="8"/>
  <c r="J476" i="8"/>
  <c r="J11" i="8"/>
  <c r="J10" i="8"/>
  <c r="J13" i="8"/>
  <c r="J12" i="8"/>
  <c r="J180" i="8"/>
  <c r="J347" i="8"/>
  <c r="J345" i="8"/>
  <c r="J346" i="8"/>
  <c r="J436" i="8"/>
  <c r="J435" i="8"/>
  <c r="J344" i="8"/>
  <c r="J343" i="8"/>
  <c r="J432" i="8"/>
  <c r="J434" i="8"/>
  <c r="J433" i="8"/>
  <c r="J529" i="8"/>
  <c r="J530" i="8"/>
  <c r="J109" i="8"/>
  <c r="J492" i="8"/>
  <c r="J149" i="8"/>
  <c r="J329" i="8"/>
  <c r="J507" i="8"/>
  <c r="J508" i="8"/>
  <c r="J509" i="8"/>
  <c r="J609" i="8"/>
  <c r="J79" i="8"/>
  <c r="J81" i="8"/>
  <c r="J80" i="8"/>
  <c r="J313" i="8"/>
  <c r="J396" i="8"/>
  <c r="J473" i="8"/>
  <c r="J574" i="8"/>
  <c r="J340" i="8"/>
  <c r="J342" i="8"/>
  <c r="J339" i="8"/>
  <c r="J341" i="8"/>
  <c r="J526" i="8"/>
  <c r="J525" i="8"/>
  <c r="J527" i="8"/>
  <c r="J99" i="8"/>
  <c r="J100" i="8"/>
  <c r="J101" i="8"/>
  <c r="J243" i="8"/>
  <c r="J406" i="8"/>
  <c r="J485" i="8"/>
  <c r="J409" i="8"/>
  <c r="J582" i="8"/>
  <c r="J581" i="8"/>
  <c r="J65" i="8"/>
  <c r="J383" i="8"/>
  <c r="J566" i="8"/>
  <c r="J209" i="8"/>
  <c r="J378" i="8"/>
  <c r="J562" i="8"/>
  <c r="J157" i="8"/>
  <c r="J420" i="8"/>
  <c r="J612" i="8"/>
  <c r="J305" i="8"/>
  <c r="J304" i="8"/>
  <c r="J563" i="8"/>
  <c r="J319" i="8"/>
  <c r="J584" i="8"/>
  <c r="J583" i="8"/>
  <c r="J168" i="8"/>
  <c r="J166" i="8"/>
  <c r="J167" i="8"/>
  <c r="J265" i="8"/>
  <c r="J333" i="8"/>
  <c r="J423" i="8"/>
  <c r="J516" i="8"/>
  <c r="J517" i="8"/>
  <c r="J618" i="8"/>
  <c r="J617" i="8"/>
  <c r="J165" i="8"/>
  <c r="J164" i="8"/>
  <c r="J264" i="8"/>
  <c r="J615" i="8"/>
  <c r="J616" i="8"/>
  <c r="J407" i="8"/>
  <c r="J579" i="8"/>
  <c r="J70" i="8"/>
  <c r="J569" i="8"/>
  <c r="J430" i="8"/>
  <c r="J431" i="8"/>
  <c r="J528" i="8"/>
  <c r="J148" i="8"/>
  <c r="J506" i="8"/>
  <c r="J608" i="8"/>
  <c r="J117" i="8"/>
  <c r="J118" i="8"/>
  <c r="J119" i="8"/>
  <c r="J120" i="8"/>
  <c r="J597" i="8"/>
  <c r="J438" i="8"/>
  <c r="J439" i="8"/>
  <c r="J533" i="8"/>
  <c r="J613" i="8"/>
  <c r="J426" i="8"/>
  <c r="J522" i="8"/>
  <c r="J564" i="8"/>
  <c r="J172" i="8"/>
  <c r="J171" i="8"/>
  <c r="J266" i="8"/>
  <c r="J335" i="8"/>
  <c r="J336" i="8"/>
  <c r="J425" i="8"/>
  <c r="J519" i="8"/>
  <c r="J520" i="8"/>
  <c r="J169" i="8"/>
  <c r="J170" i="8"/>
  <c r="J334" i="8"/>
  <c r="J424" i="8"/>
  <c r="J518" i="8"/>
  <c r="J619" i="8"/>
  <c r="J133" i="8"/>
  <c r="J94" i="8"/>
  <c r="J95" i="8"/>
  <c r="J240" i="8"/>
  <c r="J317" i="8"/>
  <c r="J73" i="8"/>
  <c r="J471" i="8"/>
  <c r="J472" i="8"/>
  <c r="J571" i="8"/>
  <c r="J130" i="8"/>
  <c r="J131" i="8"/>
  <c r="J256" i="8"/>
  <c r="J501" i="8"/>
  <c r="J69" i="8"/>
  <c r="J223" i="8"/>
  <c r="J309" i="8"/>
  <c r="J308" i="8"/>
  <c r="J388" i="8"/>
  <c r="J469" i="8"/>
  <c r="J568" i="8"/>
  <c r="J121" i="8"/>
  <c r="J227" i="8"/>
  <c r="J225" i="8"/>
  <c r="J226" i="8"/>
  <c r="J310" i="8"/>
  <c r="J390" i="8"/>
  <c r="J311" i="8"/>
  <c r="J15" i="8"/>
  <c r="J16" i="8"/>
  <c r="J182" i="8"/>
  <c r="J273" i="8"/>
  <c r="J348" i="8"/>
  <c r="J349" i="8"/>
  <c r="J532" i="8"/>
  <c r="J84" i="8"/>
  <c r="J233" i="8"/>
  <c r="J232" i="8"/>
  <c r="J234" i="8"/>
  <c r="J397" i="8"/>
  <c r="J66" i="8"/>
  <c r="J67" i="8"/>
  <c r="J68" i="8"/>
  <c r="J222" i="8"/>
  <c r="J306" i="8"/>
  <c r="J307" i="8"/>
  <c r="J386" i="8"/>
  <c r="J384" i="8"/>
  <c r="J385" i="8"/>
  <c r="J387" i="8"/>
  <c r="J467" i="8"/>
  <c r="J468" i="8"/>
  <c r="J567" i="8"/>
  <c r="J134" i="8"/>
  <c r="J135" i="8"/>
  <c r="J136" i="8"/>
  <c r="J137" i="8"/>
  <c r="J328" i="8"/>
  <c r="J5" i="8"/>
  <c r="J6" i="8"/>
  <c r="J175" i="8"/>
  <c r="J4" i="8"/>
  <c r="J176" i="8"/>
  <c r="J269" i="8"/>
  <c r="J427" i="8"/>
  <c r="J523" i="8"/>
  <c r="J61" i="8"/>
  <c r="J62" i="8"/>
  <c r="J63" i="8"/>
  <c r="J379" i="8"/>
  <c r="J565" i="8"/>
  <c r="J115" i="8"/>
  <c r="J114" i="8"/>
  <c r="J116" i="8"/>
  <c r="J320" i="8"/>
  <c r="J497" i="8"/>
  <c r="J592" i="8"/>
  <c r="J595" i="8"/>
  <c r="J596" i="8"/>
  <c r="J593" i="8"/>
  <c r="J594" i="8"/>
  <c r="J8" i="8"/>
  <c r="J9" i="8"/>
  <c r="J338" i="8"/>
  <c r="J429" i="8"/>
  <c r="J139" i="8"/>
  <c r="J258" i="8"/>
  <c r="J416" i="8"/>
  <c r="J417" i="8"/>
  <c r="J504" i="8"/>
  <c r="J605" i="8"/>
  <c r="J606" i="8"/>
  <c r="J19" i="8"/>
  <c r="J20" i="8"/>
  <c r="J352" i="8"/>
  <c r="J351" i="8"/>
  <c r="J440" i="8"/>
  <c r="J92" i="8"/>
  <c r="J91" i="8"/>
  <c r="J93" i="8"/>
  <c r="J239" i="8"/>
  <c r="J483" i="8"/>
  <c r="J484" i="8"/>
  <c r="J577" i="8"/>
  <c r="J150" i="8"/>
  <c r="J262" i="8"/>
  <c r="J330" i="8"/>
  <c r="J331" i="8"/>
  <c r="J510" i="8"/>
  <c r="J610" i="8"/>
  <c r="J611" i="8"/>
  <c r="J124" i="8"/>
  <c r="J125" i="8"/>
  <c r="J126" i="8"/>
  <c r="J127" i="8"/>
  <c r="J128" i="8"/>
  <c r="J253" i="8"/>
  <c r="J326" i="8"/>
  <c r="J325" i="8"/>
  <c r="J599" i="8"/>
  <c r="J600" i="8"/>
  <c r="J129" i="8"/>
  <c r="J254" i="8"/>
  <c r="J255" i="8"/>
  <c r="J327" i="8"/>
  <c r="J413" i="8"/>
  <c r="J601" i="8"/>
  <c r="J104" i="8"/>
  <c r="J105" i="8"/>
  <c r="J244" i="8"/>
  <c r="J318" i="8"/>
  <c r="J408" i="8"/>
  <c r="J487" i="8"/>
  <c r="J580" i="8"/>
  <c r="J74" i="8"/>
  <c r="J75" i="8"/>
  <c r="J76" i="8"/>
  <c r="J228" i="8"/>
  <c r="J229" i="8"/>
  <c r="J230" i="8"/>
  <c r="J312" i="8"/>
  <c r="J394" i="8"/>
  <c r="J392" i="8"/>
  <c r="J395" i="8"/>
  <c r="J391" i="8"/>
  <c r="J393" i="8"/>
  <c r="J572" i="8"/>
  <c r="J573" i="8"/>
  <c r="J146" i="8"/>
  <c r="J147" i="8"/>
  <c r="J145" i="8"/>
  <c r="J260" i="8"/>
  <c r="J261" i="8"/>
  <c r="J418" i="8"/>
  <c r="J505" i="8"/>
  <c r="J17" i="8"/>
  <c r="J18" i="8"/>
  <c r="J183" i="8"/>
  <c r="J274" i="8"/>
  <c r="J275" i="8"/>
  <c r="J350" i="8"/>
  <c r="J534" i="8"/>
  <c r="J87" i="8"/>
  <c r="J86" i="8"/>
  <c r="J88" i="8"/>
  <c r="J237" i="8"/>
  <c r="J235" i="8"/>
  <c r="J238" i="8"/>
  <c r="J236" i="8"/>
  <c r="J316" i="8"/>
  <c r="J400" i="8"/>
  <c r="J402" i="8"/>
  <c r="J401" i="8"/>
  <c r="J479" i="8"/>
  <c r="J480" i="8"/>
  <c r="J481" i="8"/>
  <c r="J2" i="8"/>
  <c r="J3" i="8"/>
  <c r="J173" i="8"/>
  <c r="J174" i="8"/>
  <c r="J268" i="8"/>
  <c r="J267" i="8"/>
  <c r="J521" i="8"/>
  <c r="J110" i="8"/>
  <c r="J410" i="8"/>
  <c r="J494" i="8"/>
  <c r="J493" i="8"/>
  <c r="J587" i="8"/>
  <c r="J585" i="8"/>
  <c r="J586" i="8"/>
  <c r="J71" i="8"/>
  <c r="J72" i="8"/>
  <c r="J224" i="8"/>
  <c r="J389" i="8"/>
  <c r="J470" i="8"/>
  <c r="J570" i="8"/>
  <c r="J111" i="8"/>
  <c r="J112" i="8"/>
  <c r="J113" i="8"/>
  <c r="J249" i="8"/>
  <c r="J248" i="8"/>
  <c r="J495" i="8"/>
  <c r="J496" i="8"/>
  <c r="J591" i="8"/>
  <c r="J588" i="8"/>
  <c r="J589" i="8"/>
  <c r="J590" i="8"/>
  <c r="J123" i="8"/>
  <c r="J122" i="8"/>
  <c r="J252" i="8"/>
  <c r="J251" i="8"/>
  <c r="J323" i="8"/>
  <c r="J322" i="8"/>
  <c r="J324" i="8"/>
  <c r="J411" i="8"/>
  <c r="J412" i="8"/>
  <c r="J498" i="8"/>
  <c r="J499" i="8"/>
  <c r="J500" i="8"/>
  <c r="J598" i="8"/>
  <c r="J7" i="8"/>
  <c r="J177" i="8"/>
  <c r="J179" i="8"/>
  <c r="J178" i="8"/>
  <c r="J337" i="8"/>
  <c r="J428" i="8"/>
  <c r="J524" i="8"/>
  <c r="J97" i="8"/>
  <c r="J96" i="8"/>
  <c r="J98" i="8"/>
  <c r="J241" i="8"/>
  <c r="J242" i="8"/>
  <c r="J404" i="8"/>
  <c r="J405" i="8"/>
  <c r="J77" i="8"/>
  <c r="J78" i="8"/>
  <c r="J231" i="8"/>
  <c r="J85" i="8"/>
  <c r="J398" i="8"/>
  <c r="J399" i="8"/>
  <c r="J478" i="8"/>
  <c r="J64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380" i="8"/>
  <c r="J381" i="8"/>
  <c r="J382" i="8"/>
  <c r="J132" i="8"/>
  <c r="J257" i="8"/>
  <c r="J414" i="8"/>
  <c r="J502" i="8"/>
  <c r="J503" i="8"/>
  <c r="J602" i="8"/>
  <c r="J603" i="8"/>
  <c r="J421" i="8"/>
  <c r="J89" i="8"/>
  <c r="J403" i="8"/>
  <c r="J482" i="8"/>
  <c r="J576" i="8"/>
  <c r="J138" i="8"/>
  <c r="J415" i="8"/>
  <c r="J604" i="8"/>
  <c r="J60" i="8"/>
  <c r="J82" i="8"/>
  <c r="J474" i="8"/>
  <c r="J575" i="8"/>
  <c r="J511" i="8"/>
  <c r="J514" i="8"/>
  <c r="J151" i="8"/>
  <c r="J512" i="8"/>
  <c r="J152" i="8"/>
  <c r="J37" i="8"/>
  <c r="J52" i="8"/>
  <c r="J43" i="8"/>
  <c r="J28" i="8"/>
  <c r="J620" i="8"/>
  <c r="J29" i="8"/>
  <c r="J25" i="8"/>
  <c r="J38" i="8"/>
  <c r="J39" i="8"/>
  <c r="J44" i="8"/>
  <c r="J45" i="8"/>
  <c r="J24" i="8"/>
  <c r="J27" i="8"/>
  <c r="J46" i="8"/>
  <c r="J53" i="8"/>
  <c r="J34" i="8"/>
  <c r="J40" i="8"/>
  <c r="J47" i="8"/>
  <c r="J30" i="8"/>
  <c r="J31" i="8"/>
  <c r="J41" i="8"/>
  <c r="J48" i="8"/>
  <c r="J49" i="8"/>
  <c r="J50" i="8"/>
  <c r="J51" i="8"/>
  <c r="J54" i="8"/>
  <c r="J42" i="8"/>
  <c r="J622" i="8"/>
  <c r="J621" i="8"/>
  <c r="J36" i="8"/>
  <c r="J193" i="8"/>
  <c r="J32" i="8"/>
  <c r="J22" i="8"/>
  <c r="J23" i="8"/>
  <c r="J102" i="8"/>
  <c r="J33" i="8"/>
  <c r="J103" i="8"/>
  <c r="J153" i="8"/>
  <c r="J55" i="8"/>
  <c r="J56" i="8"/>
  <c r="J57" i="8"/>
  <c r="J58" i="8"/>
  <c r="J59" i="8"/>
  <c r="J26" i="8"/>
  <c r="J35" i="8"/>
  <c r="J90" i="8"/>
  <c r="J207" i="8"/>
  <c r="J197" i="8"/>
  <c r="J187" i="8"/>
  <c r="J188" i="8"/>
  <c r="J189" i="8"/>
  <c r="J186" i="8"/>
  <c r="J198" i="8"/>
  <c r="J199" i="8"/>
  <c r="J185" i="8"/>
  <c r="J200" i="8"/>
  <c r="J184" i="8"/>
  <c r="J201" i="8"/>
  <c r="J202" i="8"/>
  <c r="J190" i="8"/>
  <c r="J191" i="8"/>
  <c r="J196" i="8"/>
  <c r="J203" i="8"/>
  <c r="J204" i="8"/>
  <c r="J205" i="8"/>
  <c r="J206" i="8"/>
  <c r="J208" i="8"/>
  <c r="J194" i="8"/>
  <c r="J192" i="8"/>
  <c r="J301" i="8"/>
  <c r="J291" i="8"/>
  <c r="J287" i="8"/>
  <c r="J282" i="8"/>
  <c r="J283" i="8"/>
  <c r="J281" i="8"/>
  <c r="J292" i="8"/>
  <c r="J293" i="8"/>
  <c r="J280" i="8"/>
  <c r="J294" i="8"/>
  <c r="J279" i="8"/>
  <c r="J295" i="8"/>
  <c r="J296" i="8"/>
  <c r="J284" i="8"/>
  <c r="J285" i="8"/>
  <c r="J290" i="8"/>
  <c r="J297" i="8"/>
  <c r="J298" i="8"/>
  <c r="J299" i="8"/>
  <c r="J300" i="8"/>
  <c r="J302" i="8"/>
  <c r="J288" i="8"/>
  <c r="J286" i="8"/>
  <c r="J303" i="8"/>
  <c r="J376" i="8"/>
  <c r="J366" i="8"/>
  <c r="J362" i="8"/>
  <c r="J357" i="8"/>
  <c r="J356" i="8"/>
  <c r="J367" i="8"/>
  <c r="J368" i="8"/>
  <c r="J355" i="8"/>
  <c r="J369" i="8"/>
  <c r="J354" i="8"/>
  <c r="J370" i="8"/>
  <c r="J371" i="8"/>
  <c r="J358" i="8"/>
  <c r="J359" i="8"/>
  <c r="J365" i="8"/>
  <c r="J372" i="8"/>
  <c r="J373" i="8"/>
  <c r="J374" i="8"/>
  <c r="J375" i="8"/>
  <c r="J377" i="8"/>
  <c r="J361" i="8"/>
  <c r="J464" i="8"/>
  <c r="J454" i="8"/>
  <c r="J450" i="8"/>
  <c r="J445" i="8"/>
  <c r="J444" i="8"/>
  <c r="J455" i="8"/>
  <c r="J456" i="8"/>
  <c r="J443" i="8"/>
  <c r="J457" i="8"/>
  <c r="J442" i="8"/>
  <c r="J458" i="8"/>
  <c r="J459" i="8"/>
  <c r="J446" i="8"/>
  <c r="J447" i="8"/>
  <c r="J453" i="8"/>
  <c r="J460" i="8"/>
  <c r="J461" i="8"/>
  <c r="J462" i="8"/>
  <c r="J463" i="8"/>
  <c r="J465" i="8"/>
  <c r="J449" i="8"/>
  <c r="J513" i="8"/>
  <c r="J486" i="8"/>
  <c r="J466" i="8"/>
  <c r="J559" i="8"/>
  <c r="J549" i="8"/>
  <c r="J545" i="8"/>
  <c r="J540" i="8"/>
  <c r="J539" i="8"/>
  <c r="J550" i="8"/>
  <c r="J551" i="8"/>
  <c r="J538" i="8"/>
  <c r="J552" i="8"/>
  <c r="J537" i="8"/>
  <c r="J553" i="8"/>
  <c r="J554" i="8"/>
  <c r="J541" i="8"/>
  <c r="J542" i="8"/>
  <c r="J548" i="8"/>
  <c r="J555" i="8"/>
  <c r="J556" i="8"/>
  <c r="J557" i="8"/>
  <c r="J558" i="8"/>
  <c r="J560" i="8"/>
  <c r="J544" i="8"/>
  <c r="J536" i="8"/>
  <c r="J578" i="8"/>
  <c r="J561" i="8"/>
  <c r="J360" i="8"/>
  <c r="J448" i="8"/>
  <c r="J543" i="8"/>
  <c r="J250" i="8"/>
  <c r="R632" i="8"/>
  <c r="R630" i="8"/>
  <c r="R628" i="8"/>
  <c r="R627" i="8"/>
  <c r="S543" i="8"/>
  <c r="S448" i="8"/>
  <c r="S360" i="8"/>
  <c r="S561" i="8"/>
  <c r="S578" i="8"/>
  <c r="S536" i="8"/>
  <c r="S544" i="8"/>
  <c r="S546" i="8"/>
  <c r="S560" i="8"/>
  <c r="S558" i="8"/>
  <c r="S557" i="8"/>
  <c r="S556" i="8"/>
  <c r="S555" i="8"/>
  <c r="S548" i="8"/>
  <c r="S542" i="8"/>
  <c r="S541" i="8"/>
  <c r="S554" i="8"/>
  <c r="S553" i="8"/>
  <c r="S537" i="8"/>
  <c r="S552" i="8"/>
  <c r="S538" i="8"/>
  <c r="S551" i="8"/>
  <c r="S550" i="8"/>
  <c r="S540" i="8"/>
  <c r="S545" i="8"/>
  <c r="S549" i="8"/>
  <c r="S559" i="8"/>
  <c r="S466" i="8"/>
  <c r="S486" i="8"/>
  <c r="S513" i="8"/>
  <c r="S449" i="8"/>
  <c r="S451" i="8"/>
  <c r="S465" i="8"/>
  <c r="S463" i="8"/>
  <c r="S462" i="8"/>
  <c r="S461" i="8"/>
  <c r="S460" i="8"/>
  <c r="S453" i="8"/>
  <c r="S447" i="8"/>
  <c r="S446" i="8"/>
  <c r="S459" i="8"/>
  <c r="S458" i="8"/>
  <c r="S442" i="8"/>
  <c r="S457" i="8"/>
  <c r="S443" i="8"/>
  <c r="S456" i="8"/>
  <c r="S455" i="8"/>
  <c r="S445" i="8"/>
  <c r="S450" i="8"/>
  <c r="S454" i="8"/>
  <c r="S464" i="8"/>
  <c r="S361" i="8"/>
  <c r="S363" i="8"/>
  <c r="S377" i="8"/>
  <c r="S375" i="8"/>
  <c r="S374" i="8"/>
  <c r="S373" i="8"/>
  <c r="S372" i="8"/>
  <c r="S365" i="8"/>
  <c r="S359" i="8"/>
  <c r="S358" i="8"/>
  <c r="S371" i="8"/>
  <c r="S370" i="8"/>
  <c r="S354" i="8"/>
  <c r="S369" i="8"/>
  <c r="S355" i="8"/>
  <c r="S368" i="8"/>
  <c r="S367" i="8"/>
  <c r="S357" i="8"/>
  <c r="S362" i="8"/>
  <c r="S366" i="8"/>
  <c r="S376" i="8"/>
  <c r="S303" i="8"/>
  <c r="S286" i="8"/>
  <c r="S288" i="8"/>
  <c r="S302" i="8"/>
  <c r="S300" i="8"/>
  <c r="S299" i="8"/>
  <c r="S298" i="8"/>
  <c r="S297" i="8"/>
  <c r="S290" i="8"/>
  <c r="S285" i="8"/>
  <c r="S284" i="8"/>
  <c r="S296" i="8"/>
  <c r="S295" i="8"/>
  <c r="S279" i="8"/>
  <c r="S294" i="8"/>
  <c r="S280" i="8"/>
  <c r="S293" i="8"/>
  <c r="S292" i="8"/>
  <c r="S283" i="8"/>
  <c r="S282" i="8"/>
  <c r="S287" i="8"/>
  <c r="S291" i="8"/>
  <c r="S301" i="8"/>
  <c r="S192" i="8"/>
  <c r="S194" i="8"/>
  <c r="S208" i="8"/>
  <c r="S206" i="8"/>
  <c r="S205" i="8"/>
  <c r="S204" i="8"/>
  <c r="S203" i="8"/>
  <c r="S196" i="8"/>
  <c r="S191" i="8"/>
  <c r="S190" i="8"/>
  <c r="S202" i="8"/>
  <c r="S201" i="8"/>
  <c r="S184" i="8"/>
  <c r="S200" i="8"/>
  <c r="S185" i="8"/>
  <c r="S199" i="8"/>
  <c r="S198" i="8"/>
  <c r="S189" i="8"/>
  <c r="S188" i="8"/>
  <c r="S187" i="8"/>
  <c r="S197" i="8"/>
  <c r="S207" i="8"/>
  <c r="S90" i="8"/>
  <c r="S35" i="8"/>
  <c r="S26" i="8"/>
  <c r="S59" i="8"/>
  <c r="S58" i="8"/>
  <c r="S57" i="8"/>
  <c r="S56" i="8"/>
  <c r="S55" i="8"/>
  <c r="S153" i="8"/>
  <c r="S103" i="8"/>
  <c r="S33" i="8"/>
  <c r="S102" i="8"/>
  <c r="S23" i="8"/>
  <c r="S22" i="8"/>
  <c r="S32" i="8"/>
  <c r="S36" i="8"/>
  <c r="S42" i="8"/>
  <c r="S54" i="8"/>
  <c r="S51" i="8"/>
  <c r="S50" i="8"/>
  <c r="S49" i="8"/>
  <c r="S48" i="8"/>
  <c r="S41" i="8"/>
  <c r="S31" i="8"/>
  <c r="S30" i="8"/>
  <c r="S47" i="8"/>
  <c r="S40" i="8"/>
  <c r="S34" i="8"/>
  <c r="S53" i="8"/>
  <c r="S46" i="8"/>
  <c r="S27" i="8"/>
  <c r="S24" i="8"/>
  <c r="S45" i="8"/>
  <c r="S44" i="8"/>
  <c r="S39" i="8"/>
  <c r="S38" i="8"/>
  <c r="S25" i="8"/>
  <c r="S29" i="8"/>
  <c r="S28" i="8"/>
  <c r="S43" i="8"/>
  <c r="S52" i="8"/>
  <c r="S37" i="8"/>
  <c r="S152" i="8"/>
  <c r="S512" i="8"/>
  <c r="S151" i="8"/>
  <c r="S514" i="8"/>
  <c r="S511" i="8"/>
  <c r="S575" i="8"/>
  <c r="S474" i="8"/>
  <c r="S60" i="8"/>
  <c r="S604" i="8"/>
  <c r="S415" i="8"/>
  <c r="S138" i="8"/>
  <c r="S576" i="8"/>
  <c r="S482" i="8"/>
  <c r="S403" i="8"/>
  <c r="S89" i="8"/>
  <c r="S421" i="8"/>
  <c r="S603" i="8"/>
  <c r="S602" i="8"/>
  <c r="S503" i="8"/>
  <c r="S502" i="8"/>
  <c r="S414" i="8"/>
  <c r="S257" i="8"/>
  <c r="S132" i="8"/>
  <c r="S382" i="8"/>
  <c r="S381" i="8"/>
  <c r="S380" i="8"/>
  <c r="S221" i="8"/>
  <c r="S220" i="8"/>
  <c r="S219" i="8"/>
  <c r="S218" i="8"/>
  <c r="S217" i="8"/>
  <c r="S216" i="8"/>
  <c r="S215" i="8"/>
  <c r="S214" i="8"/>
  <c r="S213" i="8"/>
  <c r="S212" i="8"/>
  <c r="S211" i="8"/>
  <c r="S210" i="8"/>
  <c r="S64" i="8"/>
  <c r="S478" i="8"/>
  <c r="S399" i="8"/>
  <c r="S398" i="8"/>
  <c r="S85" i="8"/>
  <c r="S231" i="8"/>
  <c r="S78" i="8"/>
  <c r="S77" i="8"/>
  <c r="S405" i="8"/>
  <c r="S404" i="8"/>
  <c r="S242" i="8"/>
  <c r="S241" i="8"/>
  <c r="S98" i="8"/>
  <c r="S96" i="8"/>
  <c r="S97" i="8"/>
  <c r="S524" i="8"/>
  <c r="S428" i="8"/>
  <c r="S337" i="8"/>
  <c r="S178" i="8"/>
  <c r="S179" i="8"/>
  <c r="S177" i="8"/>
  <c r="S7" i="8"/>
  <c r="S598" i="8"/>
  <c r="S500" i="8"/>
  <c r="S499" i="8"/>
  <c r="S498" i="8"/>
  <c r="S412" i="8"/>
  <c r="S411" i="8"/>
  <c r="S324" i="8"/>
  <c r="S322" i="8"/>
  <c r="S323" i="8"/>
  <c r="S251" i="8"/>
  <c r="S252" i="8"/>
  <c r="S122" i="8"/>
  <c r="S123" i="8"/>
  <c r="S590" i="8"/>
  <c r="S589" i="8"/>
  <c r="S588" i="8"/>
  <c r="S591" i="8"/>
  <c r="S496" i="8"/>
  <c r="S495" i="8"/>
  <c r="S248" i="8"/>
  <c r="S249" i="8"/>
  <c r="S113" i="8"/>
  <c r="S112" i="8"/>
  <c r="S111" i="8"/>
  <c r="S570" i="8"/>
  <c r="S470" i="8"/>
  <c r="S389" i="8"/>
  <c r="S224" i="8"/>
  <c r="S72" i="8"/>
  <c r="S71" i="8"/>
  <c r="S586" i="8"/>
  <c r="S585" i="8"/>
  <c r="S587" i="8"/>
  <c r="S493" i="8"/>
  <c r="S494" i="8"/>
  <c r="S410" i="8"/>
  <c r="S110" i="8"/>
  <c r="S521" i="8"/>
  <c r="S267" i="8"/>
  <c r="S268" i="8"/>
  <c r="S174" i="8"/>
  <c r="S173" i="8"/>
  <c r="S3" i="8"/>
  <c r="S2" i="8"/>
  <c r="S481" i="8"/>
  <c r="S480" i="8"/>
  <c r="S479" i="8"/>
  <c r="S401" i="8"/>
  <c r="S402" i="8"/>
  <c r="S400" i="8"/>
  <c r="S316" i="8"/>
  <c r="S236" i="8"/>
  <c r="S238" i="8"/>
  <c r="S235" i="8"/>
  <c r="S237" i="8"/>
  <c r="S88" i="8"/>
  <c r="S86" i="8"/>
  <c r="S87" i="8"/>
  <c r="S534" i="8"/>
  <c r="S350" i="8"/>
  <c r="S275" i="8"/>
  <c r="S274" i="8"/>
  <c r="S183" i="8"/>
  <c r="S18" i="8"/>
  <c r="S17" i="8"/>
  <c r="S505" i="8"/>
  <c r="S418" i="8"/>
  <c r="S261" i="8"/>
  <c r="S260" i="8"/>
  <c r="S145" i="8"/>
  <c r="S147" i="8"/>
  <c r="S146" i="8"/>
  <c r="S573" i="8"/>
  <c r="S572" i="8"/>
  <c r="S393" i="8"/>
  <c r="S391" i="8"/>
  <c r="S395" i="8"/>
  <c r="S392" i="8"/>
  <c r="S394" i="8"/>
  <c r="S312" i="8"/>
  <c r="S230" i="8"/>
  <c r="S229" i="8"/>
  <c r="S228" i="8"/>
  <c r="S76" i="8"/>
  <c r="S75" i="8"/>
  <c r="S74" i="8"/>
  <c r="S580" i="8"/>
  <c r="S487" i="8"/>
  <c r="S408" i="8"/>
  <c r="S318" i="8"/>
  <c r="S244" i="8"/>
  <c r="S105" i="8"/>
  <c r="S104" i="8"/>
  <c r="S601" i="8"/>
  <c r="S413" i="8"/>
  <c r="S327" i="8"/>
  <c r="S255" i="8"/>
  <c r="S254" i="8"/>
  <c r="S129" i="8"/>
  <c r="S600" i="8"/>
  <c r="S599" i="8"/>
  <c r="S325" i="8"/>
  <c r="S326" i="8"/>
  <c r="S253" i="8"/>
  <c r="S128" i="8"/>
  <c r="S127" i="8"/>
  <c r="S126" i="8"/>
  <c r="S125" i="8"/>
  <c r="S124" i="8"/>
  <c r="S611" i="8"/>
  <c r="S610" i="8"/>
  <c r="S510" i="8"/>
  <c r="S331" i="8"/>
  <c r="S330" i="8"/>
  <c r="S262" i="8"/>
  <c r="S150" i="8"/>
  <c r="S577" i="8"/>
  <c r="S484" i="8"/>
  <c r="S483" i="8"/>
  <c r="S239" i="8"/>
  <c r="S93" i="8"/>
  <c r="S91" i="8"/>
  <c r="S92" i="8"/>
  <c r="S440" i="8"/>
  <c r="S351" i="8"/>
  <c r="S352" i="8"/>
  <c r="S20" i="8"/>
  <c r="S19" i="8"/>
  <c r="S606" i="8"/>
  <c r="S605" i="8"/>
  <c r="S504" i="8"/>
  <c r="S417" i="8"/>
  <c r="S416" i="8"/>
  <c r="S258" i="8"/>
  <c r="S139" i="8"/>
  <c r="S429" i="8"/>
  <c r="S338" i="8"/>
  <c r="S9" i="8"/>
  <c r="S8" i="8"/>
  <c r="S594" i="8"/>
  <c r="S593" i="8"/>
  <c r="S596" i="8"/>
  <c r="S595" i="8"/>
  <c r="S592" i="8"/>
  <c r="S497" i="8"/>
  <c r="S320" i="8"/>
  <c r="S116" i="8"/>
  <c r="S114" i="8"/>
  <c r="S115" i="8"/>
  <c r="S565" i="8"/>
  <c r="S379" i="8"/>
  <c r="S63" i="8"/>
  <c r="S62" i="8"/>
  <c r="S61" i="8"/>
  <c r="S523" i="8"/>
  <c r="S427" i="8"/>
  <c r="S269" i="8"/>
  <c r="S176" i="8"/>
  <c r="S4" i="8"/>
  <c r="S175" i="8"/>
  <c r="S6" i="8"/>
  <c r="S5" i="8"/>
  <c r="S328" i="8"/>
  <c r="S137" i="8"/>
  <c r="S136" i="8"/>
  <c r="S135" i="8"/>
  <c r="S134" i="8"/>
  <c r="S567" i="8"/>
  <c r="S468" i="8"/>
  <c r="S467" i="8"/>
  <c r="S387" i="8"/>
  <c r="S385" i="8"/>
  <c r="S384" i="8"/>
  <c r="S386" i="8"/>
  <c r="S307" i="8"/>
  <c r="S306" i="8"/>
  <c r="S222" i="8"/>
  <c r="S68" i="8"/>
  <c r="S67" i="8"/>
  <c r="S66" i="8"/>
  <c r="S397" i="8"/>
  <c r="S234" i="8"/>
  <c r="S232" i="8"/>
  <c r="S233" i="8"/>
  <c r="S84" i="8"/>
  <c r="S532" i="8"/>
  <c r="S349" i="8"/>
  <c r="S348" i="8"/>
  <c r="S273" i="8"/>
  <c r="S182" i="8"/>
  <c r="S16" i="8"/>
  <c r="S15" i="8"/>
  <c r="S311" i="8"/>
  <c r="S390" i="8"/>
  <c r="S310" i="8"/>
  <c r="S226" i="8"/>
  <c r="S225" i="8"/>
  <c r="S227" i="8"/>
  <c r="S121" i="8"/>
  <c r="S568" i="8"/>
  <c r="S469" i="8"/>
  <c r="S388" i="8"/>
  <c r="S308" i="8"/>
  <c r="R309" i="8"/>
  <c r="S309" i="8" s="1"/>
  <c r="S223" i="8"/>
  <c r="S69" i="8"/>
  <c r="R501" i="8"/>
  <c r="S501" i="8" s="1"/>
  <c r="S256" i="8"/>
  <c r="S131" i="8"/>
  <c r="S130" i="8"/>
  <c r="S571" i="8"/>
  <c r="S472" i="8"/>
  <c r="S471" i="8"/>
  <c r="S73" i="8"/>
  <c r="S317" i="8"/>
  <c r="S240" i="8"/>
  <c r="S95" i="8"/>
  <c r="S94" i="8"/>
  <c r="S133" i="8"/>
  <c r="S619" i="8"/>
  <c r="S518" i="8"/>
  <c r="S424" i="8"/>
  <c r="S334" i="8"/>
  <c r="S170" i="8"/>
  <c r="S169" i="8"/>
  <c r="S520" i="8"/>
  <c r="S519" i="8"/>
  <c r="S425" i="8"/>
  <c r="S336" i="8"/>
  <c r="S335" i="8"/>
  <c r="S266" i="8"/>
  <c r="S171" i="8"/>
  <c r="S172" i="8"/>
  <c r="S564" i="8"/>
  <c r="S522" i="8"/>
  <c r="S426" i="8"/>
  <c r="S613" i="8"/>
  <c r="S533" i="8"/>
  <c r="S439" i="8"/>
  <c r="S438" i="8"/>
  <c r="S597" i="8"/>
  <c r="S120" i="8"/>
  <c r="S119" i="8"/>
  <c r="S118" i="8"/>
  <c r="S117" i="8"/>
  <c r="S608" i="8"/>
  <c r="S506" i="8"/>
  <c r="S148" i="8"/>
  <c r="S528" i="8"/>
  <c r="S431" i="8"/>
  <c r="S430" i="8"/>
  <c r="S569" i="8"/>
  <c r="S70" i="8"/>
  <c r="S579" i="8"/>
  <c r="S407" i="8"/>
  <c r="S616" i="8"/>
  <c r="S615" i="8"/>
  <c r="S264" i="8"/>
  <c r="S164" i="8"/>
  <c r="S165" i="8"/>
  <c r="S617" i="8"/>
  <c r="S618" i="8"/>
  <c r="S517" i="8"/>
  <c r="S516" i="8"/>
  <c r="S423" i="8"/>
  <c r="S333" i="8"/>
  <c r="S265" i="8"/>
  <c r="S167" i="8"/>
  <c r="S166" i="8"/>
  <c r="S168" i="8"/>
  <c r="S583" i="8"/>
  <c r="S584" i="8"/>
  <c r="S319" i="8"/>
  <c r="S563" i="8"/>
  <c r="S304" i="8"/>
  <c r="S305" i="8"/>
  <c r="S612" i="8"/>
  <c r="S420" i="8"/>
  <c r="S157" i="8"/>
  <c r="S562" i="8"/>
  <c r="S378" i="8"/>
  <c r="S209" i="8"/>
  <c r="S566" i="8"/>
  <c r="S383" i="8"/>
  <c r="S65" i="8"/>
  <c r="S581" i="8"/>
  <c r="S582" i="8"/>
  <c r="S409" i="8"/>
  <c r="S485" i="8"/>
  <c r="S406" i="8"/>
  <c r="S243" i="8"/>
  <c r="S101" i="8"/>
  <c r="S100" i="8"/>
  <c r="S99" i="8"/>
  <c r="S527" i="8"/>
  <c r="S525" i="8"/>
  <c r="S526" i="8"/>
  <c r="S341" i="8"/>
  <c r="S339" i="8"/>
  <c r="S342" i="8"/>
  <c r="S340" i="8"/>
  <c r="S574" i="8"/>
  <c r="S473" i="8"/>
  <c r="S396" i="8"/>
  <c r="S313" i="8"/>
  <c r="S80" i="8"/>
  <c r="S81" i="8"/>
  <c r="S79" i="8"/>
  <c r="S609" i="8"/>
  <c r="S509" i="8"/>
  <c r="S508" i="8"/>
  <c r="S507" i="8"/>
  <c r="S329" i="8"/>
  <c r="S149" i="8"/>
  <c r="S492" i="8"/>
  <c r="S109" i="8"/>
  <c r="S530" i="8"/>
  <c r="S529" i="8"/>
  <c r="S433" i="8"/>
  <c r="S434" i="8"/>
  <c r="S432" i="8"/>
  <c r="S343" i="8"/>
  <c r="S344" i="8"/>
  <c r="S435" i="8"/>
  <c r="S436" i="8"/>
  <c r="S346" i="8"/>
  <c r="S345" i="8"/>
  <c r="S347" i="8"/>
  <c r="S180" i="8"/>
  <c r="S12" i="8"/>
  <c r="S13" i="8"/>
  <c r="S10" i="8"/>
  <c r="S11" i="8"/>
  <c r="S476" i="8"/>
  <c r="S477" i="8"/>
  <c r="S475" i="8"/>
  <c r="S314" i="8"/>
  <c r="S315" i="8"/>
  <c r="S83" i="8"/>
  <c r="S614" i="8"/>
  <c r="S422" i="8"/>
  <c r="S332" i="8"/>
  <c r="S263" i="8"/>
  <c r="S158" i="8"/>
  <c r="S162" i="8"/>
  <c r="S160" i="8"/>
  <c r="S161" i="8"/>
  <c r="S159" i="8"/>
  <c r="S163" i="8"/>
  <c r="S488" i="8"/>
  <c r="S245" i="8"/>
  <c r="S106" i="8"/>
  <c r="S531" i="8"/>
  <c r="S437" i="8"/>
  <c r="S272" i="8"/>
  <c r="S271" i="8"/>
  <c r="S270" i="8"/>
  <c r="S181" i="8"/>
  <c r="S14" i="8"/>
  <c r="S535" i="8"/>
  <c r="S441" i="8"/>
  <c r="S353" i="8"/>
  <c r="S277" i="8"/>
  <c r="S276" i="8"/>
  <c r="S278" i="8"/>
  <c r="S21" i="8"/>
  <c r="S607" i="8"/>
  <c r="S259" i="8"/>
  <c r="S144" i="8"/>
  <c r="S141" i="8"/>
  <c r="S140" i="8"/>
  <c r="S142" i="8"/>
  <c r="S143" i="8"/>
  <c r="S515" i="8"/>
  <c r="S419" i="8"/>
  <c r="S155" i="8"/>
  <c r="S154" i="8"/>
  <c r="S156" i="8"/>
  <c r="S489" i="8"/>
  <c r="S491" i="8"/>
  <c r="S490" i="8"/>
  <c r="S246" i="8"/>
  <c r="S247" i="8"/>
  <c r="S321" i="8"/>
  <c r="S250" i="8"/>
  <c r="S632" i="8" l="1"/>
  <c r="S628" i="8"/>
  <c r="S626" i="8" s="1"/>
  <c r="S627" i="8"/>
  <c r="S630" i="8"/>
  <c r="S629" i="8"/>
  <c r="S631" i="8"/>
  <c r="R629" i="8"/>
  <c r="R626" i="8" s="1"/>
  <c r="R631" i="8"/>
  <c r="P627" i="1"/>
  <c r="P625" i="1"/>
  <c r="P623" i="1"/>
  <c r="P622" i="1"/>
  <c r="Q494" i="1" l="1"/>
  <c r="Q44" i="1"/>
  <c r="Q102" i="1"/>
  <c r="Q141" i="1"/>
  <c r="Q77" i="1"/>
  <c r="Q17" i="1"/>
  <c r="Q432" i="1"/>
  <c r="Q50" i="1"/>
  <c r="Q342" i="1" l="1"/>
  <c r="Q374" i="1"/>
  <c r="Q580" i="1" l="1"/>
  <c r="Q205" i="1" l="1"/>
  <c r="Q55" i="1" l="1"/>
  <c r="Q282" i="1"/>
  <c r="Q263" i="1"/>
  <c r="Q436" i="1"/>
  <c r="Q297" i="1"/>
  <c r="Q373" i="1"/>
  <c r="Q304" i="1"/>
  <c r="Q277" i="1"/>
  <c r="Q347" i="1"/>
  <c r="Q318" i="1"/>
  <c r="Q223" i="1"/>
  <c r="Q431" i="1"/>
  <c r="Q35" i="1"/>
  <c r="Q271" i="1"/>
  <c r="Q210" i="1"/>
  <c r="Q260" i="1"/>
  <c r="Q574" i="1"/>
  <c r="Q587" i="1"/>
  <c r="Q595" i="1"/>
  <c r="Q162" i="1"/>
  <c r="Q100" i="1"/>
  <c r="Q148" i="1"/>
  <c r="Q159" i="1"/>
  <c r="Q117" i="1"/>
  <c r="Q123" i="1"/>
  <c r="Q163" i="1"/>
  <c r="Q247" i="1"/>
  <c r="Q114" i="1"/>
  <c r="Q197" i="1"/>
  <c r="Q145" i="1"/>
  <c r="Q186" i="1"/>
  <c r="Q445" i="1"/>
  <c r="Q143" i="1"/>
  <c r="Q310" i="1"/>
  <c r="Q110" i="1"/>
  <c r="Q111" i="1"/>
  <c r="Q125" i="1"/>
  <c r="Q126" i="1"/>
  <c r="Q364" i="1"/>
  <c r="Q366" i="1"/>
  <c r="Q380" i="1"/>
  <c r="Q253" i="1"/>
  <c r="Q254" i="1"/>
  <c r="Q256" i="1"/>
  <c r="Q156" i="1"/>
  <c r="Q439" i="1"/>
  <c r="Q448" i="1"/>
  <c r="Q267" i="1"/>
  <c r="Q151" i="1"/>
  <c r="Q120" i="1"/>
  <c r="Q160" i="1"/>
  <c r="Q135" i="1"/>
  <c r="Q136" i="1"/>
  <c r="Q472" i="1"/>
  <c r="Q481" i="1"/>
  <c r="Q568" i="1"/>
  <c r="Q569" i="1"/>
  <c r="Q480" i="1"/>
  <c r="Q570" i="1"/>
  <c r="Q571" i="1"/>
  <c r="Q572" i="1"/>
  <c r="Q467" i="1"/>
  <c r="Q575" i="1"/>
  <c r="Q576" i="1"/>
  <c r="Q577" i="1"/>
  <c r="Q578" i="1"/>
  <c r="Q115" i="1"/>
  <c r="Q229" i="1"/>
  <c r="Q257" i="1"/>
  <c r="Q287" i="1"/>
  <c r="Q359" i="1"/>
  <c r="Q242" i="1"/>
  <c r="Q403" i="1"/>
  <c r="Q101" i="1"/>
  <c r="Q79" i="1"/>
  <c r="Q80" i="1"/>
  <c r="Q211" i="1"/>
  <c r="Q338" i="1"/>
  <c r="Q37" i="1"/>
  <c r="Q372" i="1"/>
  <c r="Q324" i="1"/>
  <c r="Q95" i="1"/>
  <c r="Q452" i="1"/>
  <c r="Q280" i="1"/>
  <c r="Q365" i="1"/>
  <c r="Q381" i="1"/>
  <c r="Q382" i="1"/>
  <c r="Q383" i="1"/>
  <c r="Q255" i="1"/>
  <c r="Q296" i="1"/>
  <c r="Q303" i="1"/>
  <c r="Q440" i="1"/>
  <c r="Q268" i="1"/>
  <c r="Q30" i="1"/>
  <c r="Q88" i="1"/>
  <c r="Q286" i="1"/>
  <c r="Q57" i="1"/>
  <c r="Q140" i="1"/>
  <c r="Q177" i="1"/>
  <c r="Q573" i="1"/>
  <c r="Q560" i="1"/>
  <c r="Q586" i="1"/>
  <c r="Q594" i="1"/>
  <c r="Q261" i="1"/>
  <c r="Q76" i="1"/>
  <c r="Q78" i="1"/>
  <c r="Q72" i="1"/>
  <c r="Q73" i="1"/>
  <c r="Q43" i="1"/>
  <c r="Q273" i="1"/>
  <c r="Q36" i="1"/>
  <c r="Q371" i="1"/>
  <c r="Q61" i="1"/>
  <c r="Q62" i="1"/>
  <c r="Q63" i="1"/>
  <c r="Q417" i="1"/>
  <c r="Q278" i="1"/>
  <c r="Q47" i="1"/>
  <c r="Q16" i="1"/>
  <c r="Q18" i="1"/>
  <c r="Q437" i="1"/>
  <c r="Q438" i="1"/>
  <c r="Q266" i="1"/>
  <c r="Q331" i="1"/>
  <c r="Q85" i="1"/>
  <c r="Q86" i="1"/>
  <c r="Q285" i="1"/>
  <c r="Q241" i="1"/>
  <c r="Q228" i="1"/>
  <c r="Q196" i="1"/>
  <c r="Q94" i="1"/>
  <c r="Q444" i="1"/>
  <c r="Q279" i="1"/>
  <c r="Q363" i="1"/>
  <c r="Q379" i="1"/>
  <c r="Q87" i="1"/>
  <c r="Q23" i="1"/>
  <c r="Q471" i="1"/>
  <c r="Q479" i="1"/>
  <c r="Q402" i="1"/>
  <c r="Q554" i="1"/>
  <c r="Q555" i="1"/>
  <c r="Q477" i="1"/>
  <c r="Q556" i="1"/>
  <c r="Q557" i="1"/>
  <c r="Q558" i="1"/>
  <c r="Q466" i="1"/>
  <c r="Q561" i="1"/>
  <c r="Q562" i="1"/>
  <c r="Q563" i="1"/>
  <c r="Q564" i="1"/>
  <c r="Q184" i="1"/>
  <c r="Q185" i="1"/>
  <c r="Q108" i="1"/>
  <c r="Q309" i="1"/>
  <c r="Q362" i="1"/>
  <c r="Q378" i="1"/>
  <c r="Q252" i="1"/>
  <c r="Q393" i="1"/>
  <c r="Q395" i="1"/>
  <c r="Q485" i="1"/>
  <c r="Q489" i="1"/>
  <c r="Q478" i="1"/>
  <c r="Q487" i="1"/>
  <c r="Q176" i="1"/>
  <c r="Q612" i="1"/>
  <c r="Q565" i="1"/>
  <c r="Q613" i="1"/>
  <c r="Q614" i="1"/>
  <c r="Q396" i="1"/>
  <c r="Q323" i="1"/>
  <c r="Q618" i="1"/>
  <c r="Q566" i="1"/>
  <c r="Q567" i="1"/>
  <c r="Q559" i="1"/>
  <c r="Q546" i="1"/>
  <c r="Q585" i="1"/>
  <c r="Q593" i="1"/>
  <c r="Q96" i="1"/>
  <c r="Q98" i="1"/>
  <c r="Q209" i="1"/>
  <c r="Q337" i="1"/>
  <c r="Q272" i="1"/>
  <c r="Q116" i="1"/>
  <c r="Q246" i="1"/>
  <c r="Q113" i="1"/>
  <c r="Q203" i="1"/>
  <c r="Q415" i="1"/>
  <c r="Q443" i="1"/>
  <c r="Q107" i="1"/>
  <c r="Q142" i="1"/>
  <c r="Q308" i="1"/>
  <c r="Q109" i="1"/>
  <c r="Q361" i="1"/>
  <c r="Q447" i="1"/>
  <c r="Q264" i="1"/>
  <c r="Q330" i="1"/>
  <c r="Q119" i="1"/>
  <c r="Q169" i="1"/>
  <c r="Q401" i="1"/>
  <c r="Q99" i="1"/>
  <c r="Q75" i="1"/>
  <c r="Q71" i="1"/>
  <c r="Q320" i="1"/>
  <c r="Q416" i="1"/>
  <c r="Q349" i="1"/>
  <c r="Q265" i="1"/>
  <c r="Q441" i="1"/>
  <c r="Q175" i="1"/>
  <c r="Q355" i="1"/>
  <c r="Q97" i="1"/>
  <c r="Q74" i="1"/>
  <c r="Q69" i="1"/>
  <c r="Q540" i="1"/>
  <c r="Q541" i="1"/>
  <c r="Q476" i="1"/>
  <c r="Q542" i="1"/>
  <c r="Q543" i="1"/>
  <c r="Q544" i="1"/>
  <c r="Q465" i="1"/>
  <c r="Q547" i="1"/>
  <c r="Q548" i="1"/>
  <c r="Q549" i="1"/>
  <c r="Q550" i="1"/>
  <c r="Q433" i="1"/>
  <c r="Q224" i="1"/>
  <c r="Q225" i="1"/>
  <c r="Q370" i="1"/>
  <c r="Q319" i="1"/>
  <c r="Q322" i="1"/>
  <c r="Q216" i="1"/>
  <c r="Q348" i="1"/>
  <c r="Q409" i="1"/>
  <c r="Q410" i="1"/>
  <c r="Q22" i="1"/>
  <c r="Q56" i="1"/>
  <c r="Q161" i="1"/>
  <c r="Q146" i="1"/>
  <c r="Q147" i="1"/>
  <c r="Q157" i="1"/>
  <c r="Q158" i="1"/>
  <c r="Q609" i="1"/>
  <c r="Q551" i="1"/>
  <c r="Q610" i="1"/>
  <c r="Q611" i="1"/>
  <c r="Q227" i="1"/>
  <c r="Q350" i="1"/>
  <c r="Q351" i="1"/>
  <c r="Q352" i="1"/>
  <c r="Q82" i="1"/>
  <c r="Q150" i="1"/>
  <c r="Q133" i="1"/>
  <c r="Q134" i="1"/>
  <c r="Q170" i="1"/>
  <c r="Q171" i="1"/>
  <c r="Q451" i="1"/>
  <c r="Q394" i="1"/>
  <c r="Q617" i="1"/>
  <c r="Q552" i="1"/>
  <c r="Q553" i="1"/>
  <c r="Q545" i="1"/>
  <c r="Q532" i="1"/>
  <c r="Q584" i="1"/>
  <c r="Q592" i="1"/>
  <c r="Q357" i="1"/>
  <c r="Q358" i="1"/>
  <c r="Q240" i="1"/>
  <c r="Q40" i="1"/>
  <c r="Q41" i="1"/>
  <c r="Q33" i="1"/>
  <c r="Q202" i="1"/>
  <c r="Q42" i="1"/>
  <c r="Q336" i="1"/>
  <c r="Q34" i="1"/>
  <c r="Q60" i="1"/>
  <c r="Q307" i="1"/>
  <c r="Q251" i="1"/>
  <c r="Q10" i="1"/>
  <c r="Q295" i="1"/>
  <c r="Q301" i="1"/>
  <c r="Q234" i="1"/>
  <c r="Q470" i="1"/>
  <c r="Q208" i="1"/>
  <c r="Q335" i="1"/>
  <c r="Q32" i="1"/>
  <c r="Q526" i="1"/>
  <c r="Q527" i="1"/>
  <c r="Q475" i="1"/>
  <c r="Q528" i="1"/>
  <c r="Q529" i="1"/>
  <c r="Q530" i="1"/>
  <c r="Q464" i="1"/>
  <c r="Q533" i="1"/>
  <c r="Q534" i="1"/>
  <c r="Q535" i="1"/>
  <c r="Q536" i="1"/>
  <c r="Q121" i="1"/>
  <c r="Q194" i="1"/>
  <c r="Q204" i="1"/>
  <c r="Q59" i="1"/>
  <c r="Q182" i="1"/>
  <c r="Q84" i="1"/>
  <c r="Q131" i="1"/>
  <c r="Q174" i="1"/>
  <c r="Q168" i="1"/>
  <c r="Q70" i="1"/>
  <c r="Q606" i="1"/>
  <c r="Q537" i="1"/>
  <c r="Q607" i="1"/>
  <c r="Q608" i="1"/>
  <c r="Q226" i="1"/>
  <c r="Q195" i="1"/>
  <c r="Q321" i="1"/>
  <c r="Q93" i="1"/>
  <c r="Q391" i="1"/>
  <c r="Q392" i="1"/>
  <c r="Q302" i="1"/>
  <c r="Q132" i="1"/>
  <c r="Q616" i="1"/>
  <c r="Q538" i="1"/>
  <c r="Q539" i="1"/>
  <c r="Q525" i="1"/>
  <c r="Q531" i="1"/>
  <c r="Q518" i="1"/>
  <c r="Q583" i="1"/>
  <c r="Q591" i="1"/>
  <c r="Q237" i="1"/>
  <c r="Q398" i="1"/>
  <c r="Q399" i="1"/>
  <c r="Q400" i="1"/>
  <c r="Q68" i="1"/>
  <c r="Q334" i="1"/>
  <c r="Q199" i="1"/>
  <c r="Q213" i="1"/>
  <c r="Q214" i="1"/>
  <c r="Q343" i="1"/>
  <c r="Q345" i="1"/>
  <c r="Q181" i="1"/>
  <c r="Q407" i="1"/>
  <c r="Q408" i="1"/>
  <c r="Q306" i="1"/>
  <c r="Q328" i="1"/>
  <c r="Q356" i="1"/>
  <c r="Q207" i="1"/>
  <c r="Q369" i="1"/>
  <c r="Q201" i="1"/>
  <c r="Q413" i="1"/>
  <c r="Q215" i="1"/>
  <c r="Q435" i="1"/>
  <c r="Q329" i="1"/>
  <c r="Q54" i="1"/>
  <c r="Q166" i="1"/>
  <c r="Q579" i="1"/>
  <c r="Q39" i="1"/>
  <c r="Q512" i="1"/>
  <c r="Q513" i="1"/>
  <c r="Q474" i="1"/>
  <c r="Q514" i="1"/>
  <c r="Q515" i="1"/>
  <c r="Q516" i="1"/>
  <c r="Q463" i="1"/>
  <c r="Q519" i="1"/>
  <c r="Q520" i="1"/>
  <c r="Q521" i="1"/>
  <c r="Q522" i="1"/>
  <c r="Q427" i="1"/>
  <c r="Q192" i="1"/>
  <c r="Q200" i="1"/>
  <c r="Q106" i="1"/>
  <c r="Q46" i="1"/>
  <c r="Q9" i="1"/>
  <c r="Q293" i="1"/>
  <c r="Q299" i="1"/>
  <c r="Q189" i="1"/>
  <c r="Q139" i="1"/>
  <c r="Q603" i="1"/>
  <c r="Q523" i="1"/>
  <c r="Q604" i="1"/>
  <c r="Q605" i="1"/>
  <c r="Q122" i="1"/>
  <c r="Q221" i="1"/>
  <c r="Q222" i="1"/>
  <c r="Q317" i="1"/>
  <c r="Q92" i="1"/>
  <c r="Q346" i="1"/>
  <c r="Q124" i="1"/>
  <c r="Q388" i="1"/>
  <c r="Q389" i="1"/>
  <c r="Q390" i="1"/>
  <c r="Q294" i="1"/>
  <c r="Q283" i="1"/>
  <c r="Q284" i="1"/>
  <c r="Q167" i="1"/>
  <c r="Q615" i="1"/>
  <c r="Q524" i="1"/>
  <c r="Q517" i="1"/>
  <c r="Q127" i="1"/>
  <c r="Q165" i="1"/>
  <c r="Q291" i="1"/>
  <c r="Q49" i="1"/>
  <c r="Q103" i="1"/>
  <c r="Q104" i="1"/>
  <c r="Q483" i="1"/>
  <c r="Q496" i="1"/>
  <c r="Q2" i="1"/>
  <c r="Q469" i="1"/>
  <c r="Q482" i="1"/>
  <c r="Q502" i="1"/>
  <c r="Q503" i="1"/>
  <c r="Q581" i="1"/>
  <c r="Q590" i="1"/>
  <c r="Q468" i="1"/>
  <c r="Q3" i="1"/>
  <c r="Q596" i="1"/>
  <c r="Q64" i="1"/>
  <c r="Q243" i="1"/>
  <c r="Q217" i="1"/>
  <c r="Q311" i="1"/>
  <c r="Q312" i="1"/>
  <c r="Q411" i="1"/>
  <c r="Q89" i="1"/>
  <c r="Q212" i="1"/>
  <c r="Q248" i="1"/>
  <c r="Q288" i="1"/>
  <c r="Q25" i="1"/>
  <c r="Q19" i="1"/>
  <c r="Q258" i="1"/>
  <c r="Q269" i="1"/>
  <c r="Q244" i="1"/>
  <c r="Q180" i="1"/>
  <c r="Q405" i="1"/>
  <c r="Q45" i="1"/>
  <c r="Q385" i="1"/>
  <c r="Q187" i="1"/>
  <c r="Q27" i="1"/>
  <c r="Q138" i="1"/>
  <c r="Q454" i="1"/>
  <c r="Q497" i="1"/>
  <c r="Q457" i="1"/>
  <c r="Q449" i="1"/>
  <c r="Q418" i="1"/>
  <c r="Q105" i="1"/>
  <c r="Q20" i="1"/>
  <c r="Q137" i="1"/>
  <c r="Q458" i="1"/>
  <c r="Q459" i="1"/>
  <c r="Q460" i="1"/>
  <c r="Q461" i="1"/>
  <c r="Q462" i="1"/>
  <c r="Q354" i="1"/>
  <c r="Q353" i="1"/>
  <c r="Q236" i="1"/>
  <c r="Q238" i="1"/>
  <c r="Q235" i="1"/>
  <c r="Q397" i="1"/>
  <c r="Q259" i="1"/>
  <c r="Q65" i="1"/>
  <c r="Q67" i="1"/>
  <c r="Q66" i="1"/>
  <c r="Q38" i="1"/>
  <c r="Q206" i="1"/>
  <c r="Q333" i="1"/>
  <c r="Q332" i="1"/>
  <c r="Q270" i="1"/>
  <c r="Q31" i="1"/>
  <c r="Q492" i="1"/>
  <c r="Q493" i="1"/>
  <c r="Q498" i="1"/>
  <c r="Q499" i="1"/>
  <c r="Q473" i="1"/>
  <c r="Q500" i="1"/>
  <c r="Q455" i="1"/>
  <c r="Q501" i="1"/>
  <c r="Q456" i="1"/>
  <c r="Q504" i="1"/>
  <c r="Q505" i="1"/>
  <c r="Q506" i="1"/>
  <c r="Q507" i="1"/>
  <c r="Q245" i="1"/>
  <c r="Q112" i="1"/>
  <c r="Q218" i="1"/>
  <c r="Q219" i="1"/>
  <c r="Q191" i="1"/>
  <c r="Q144" i="1"/>
  <c r="Q368" i="1"/>
  <c r="Q367" i="1"/>
  <c r="Q183" i="1"/>
  <c r="Q313" i="1"/>
  <c r="Q412" i="1"/>
  <c r="Q91" i="1"/>
  <c r="Q58" i="1"/>
  <c r="Q414" i="1"/>
  <c r="Q339" i="1"/>
  <c r="Q341" i="1"/>
  <c r="Q442" i="1"/>
  <c r="Q508" i="1"/>
  <c r="Q276" i="1"/>
  <c r="Q275" i="1"/>
  <c r="Q179" i="1"/>
  <c r="Q406" i="1"/>
  <c r="Q404" i="1"/>
  <c r="Q305" i="1"/>
  <c r="Q12" i="1"/>
  <c r="Q81" i="1"/>
  <c r="Q375" i="1"/>
  <c r="Q360" i="1"/>
  <c r="Q250" i="1"/>
  <c r="Q249" i="1"/>
  <c r="Q155" i="1"/>
  <c r="Q152" i="1"/>
  <c r="Q153" i="1"/>
  <c r="Q154" i="1"/>
  <c r="Q198" i="1"/>
  <c r="Q384" i="1"/>
  <c r="Q290" i="1"/>
  <c r="Q292" i="1"/>
  <c r="Q298" i="1"/>
  <c r="Q188" i="1"/>
  <c r="Q434" i="1"/>
  <c r="Q178" i="1"/>
  <c r="Q233" i="1"/>
  <c r="Q230" i="1"/>
  <c r="Q231" i="1"/>
  <c r="Q232" i="1"/>
  <c r="Q446" i="1"/>
  <c r="Q262" i="1"/>
  <c r="Q26" i="1"/>
  <c r="Q28" i="1"/>
  <c r="Q325" i="1"/>
  <c r="Q326" i="1"/>
  <c r="Q327" i="1"/>
  <c r="Q83" i="1"/>
  <c r="Q281" i="1"/>
  <c r="Q488" i="1"/>
  <c r="Q490" i="1"/>
  <c r="Q491" i="1"/>
  <c r="Q21" i="1"/>
  <c r="Q118" i="1"/>
  <c r="Q51" i="1"/>
  <c r="Q129" i="1"/>
  <c r="Q128" i="1"/>
  <c r="Q172" i="1"/>
  <c r="Q173" i="1"/>
  <c r="Q164" i="1"/>
  <c r="Q274" i="1"/>
  <c r="Q239" i="1"/>
  <c r="Q600" i="1"/>
  <c r="Q509" i="1"/>
  <c r="Q601" i="1"/>
  <c r="Q602" i="1"/>
  <c r="Q220" i="1"/>
  <c r="Q314" i="1"/>
  <c r="Q315" i="1"/>
  <c r="Q316" i="1"/>
  <c r="Q344" i="1"/>
  <c r="Q14" i="1"/>
  <c r="Q15" i="1"/>
  <c r="Q376" i="1"/>
  <c r="Q377" i="1"/>
  <c r="Q386" i="1"/>
  <c r="Q387" i="1"/>
  <c r="Q29" i="1"/>
  <c r="Q419" i="1"/>
  <c r="Q420" i="1"/>
  <c r="Q421" i="1"/>
  <c r="Q422" i="1"/>
  <c r="Q423" i="1"/>
  <c r="Q424" i="1"/>
  <c r="Q425" i="1"/>
  <c r="Q426" i="1"/>
  <c r="Q428" i="1"/>
  <c r="Q429" i="1"/>
  <c r="Q430" i="1"/>
  <c r="Q300" i="1"/>
  <c r="Q130" i="1"/>
  <c r="Q484" i="1"/>
  <c r="Q510" i="1"/>
  <c r="Q511" i="1"/>
  <c r="Q597" i="1"/>
  <c r="Q495" i="1"/>
  <c r="Q598" i="1"/>
  <c r="Q599" i="1"/>
  <c r="Q90" i="1"/>
  <c r="Q340" i="1"/>
  <c r="Q289" i="1"/>
  <c r="Q24" i="1"/>
  <c r="Q149" i="1"/>
  <c r="Q48" i="1"/>
  <c r="Q52" i="1"/>
  <c r="Q53" i="1"/>
  <c r="Q453" i="1"/>
  <c r="Q622" i="1" l="1"/>
  <c r="Q623" i="1"/>
  <c r="Q625" i="1"/>
  <c r="Q627" i="1"/>
  <c r="J638" i="5"/>
  <c r="J637" i="5"/>
  <c r="J636" i="5"/>
  <c r="K629" i="5"/>
  <c r="K628" i="5"/>
  <c r="K627" i="5"/>
  <c r="K626" i="5"/>
  <c r="K625" i="5"/>
  <c r="K624" i="5"/>
  <c r="K89" i="5"/>
  <c r="K88" i="5"/>
  <c r="K87" i="5"/>
  <c r="K86" i="5"/>
  <c r="K623" i="5"/>
  <c r="K622" i="5"/>
  <c r="K621" i="5"/>
  <c r="K620" i="5"/>
  <c r="K85" i="5"/>
  <c r="K619" i="5"/>
  <c r="K618" i="5"/>
  <c r="K617" i="5"/>
  <c r="K616" i="5"/>
  <c r="K615" i="5"/>
  <c r="K614" i="5"/>
  <c r="K613" i="5"/>
  <c r="K612" i="5"/>
  <c r="K611" i="5"/>
  <c r="K144" i="5"/>
  <c r="K84" i="5"/>
  <c r="K610" i="5"/>
  <c r="K143" i="5"/>
  <c r="K609" i="5"/>
  <c r="K608" i="5"/>
  <c r="K83" i="5"/>
  <c r="K607" i="5"/>
  <c r="K606" i="5"/>
  <c r="K605" i="5"/>
  <c r="K604" i="5"/>
  <c r="K82" i="5"/>
  <c r="K81" i="5"/>
  <c r="K142" i="5"/>
  <c r="K141" i="5"/>
  <c r="K80" i="5"/>
  <c r="K79" i="5"/>
  <c r="K78" i="5"/>
  <c r="K77" i="5"/>
  <c r="K603" i="5"/>
  <c r="K76" i="5"/>
  <c r="K602" i="5"/>
  <c r="K601" i="5"/>
  <c r="K600" i="5"/>
  <c r="K75" i="5"/>
  <c r="K599" i="5"/>
  <c r="K598" i="5"/>
  <c r="K597" i="5"/>
  <c r="K596" i="5"/>
  <c r="K74" i="5"/>
  <c r="K595" i="5"/>
  <c r="K594" i="5"/>
  <c r="K140" i="5"/>
  <c r="K139" i="5"/>
  <c r="K593" i="5"/>
  <c r="K138" i="5"/>
  <c r="K592" i="5"/>
  <c r="K591" i="5"/>
  <c r="K590" i="5"/>
  <c r="K589" i="5"/>
  <c r="K588" i="5"/>
  <c r="K587" i="5"/>
  <c r="K73" i="5"/>
  <c r="K586" i="5"/>
  <c r="K585" i="5"/>
  <c r="K584" i="5"/>
  <c r="K583" i="5"/>
  <c r="K582" i="5"/>
  <c r="K581" i="5"/>
  <c r="K580" i="5"/>
  <c r="K72" i="5"/>
  <c r="K579" i="5"/>
  <c r="K578" i="5"/>
  <c r="K71" i="5"/>
  <c r="K70" i="5"/>
  <c r="K577" i="5"/>
  <c r="K576" i="5"/>
  <c r="K575" i="5"/>
  <c r="K574" i="5"/>
  <c r="K573" i="5"/>
  <c r="K137" i="5"/>
  <c r="K572" i="5"/>
  <c r="K571" i="5"/>
  <c r="K570" i="5"/>
  <c r="K569" i="5"/>
  <c r="K69" i="5"/>
  <c r="K68" i="5"/>
  <c r="K568" i="5"/>
  <c r="K67" i="5"/>
  <c r="K66" i="5"/>
  <c r="K65" i="5"/>
  <c r="K64" i="5"/>
  <c r="K63" i="5"/>
  <c r="K567" i="5"/>
  <c r="K566" i="5"/>
  <c r="K565" i="5"/>
  <c r="K564" i="5"/>
  <c r="K563" i="5"/>
  <c r="K562" i="5"/>
  <c r="K561" i="5"/>
  <c r="K560" i="5"/>
  <c r="K559" i="5"/>
  <c r="K558" i="5"/>
  <c r="K136" i="5"/>
  <c r="K62" i="5"/>
  <c r="K61" i="5"/>
  <c r="K557" i="5"/>
  <c r="K60" i="5"/>
  <c r="K556" i="5"/>
  <c r="K555" i="5"/>
  <c r="K554" i="5"/>
  <c r="K553" i="5"/>
  <c r="K552" i="5"/>
  <c r="K551" i="5"/>
  <c r="J550" i="5"/>
  <c r="J634" i="5" s="1"/>
  <c r="K549" i="5"/>
  <c r="K548" i="5"/>
  <c r="K547" i="5"/>
  <c r="K546" i="5"/>
  <c r="K545" i="5"/>
  <c r="K544" i="5"/>
  <c r="K543" i="5"/>
  <c r="K542" i="5"/>
  <c r="K541" i="5"/>
  <c r="K540" i="5"/>
  <c r="K539" i="5"/>
  <c r="K538" i="5"/>
  <c r="K537" i="5"/>
  <c r="K536" i="5"/>
  <c r="K59" i="5"/>
  <c r="K535" i="5"/>
  <c r="K58" i="5"/>
  <c r="K134" i="5"/>
  <c r="K133" i="5"/>
  <c r="K57" i="5"/>
  <c r="K56" i="5"/>
  <c r="K534" i="5"/>
  <c r="K533" i="5"/>
  <c r="K532" i="5"/>
  <c r="K531" i="5"/>
  <c r="K530" i="5"/>
  <c r="K529" i="5"/>
  <c r="K528" i="5"/>
  <c r="K527" i="5"/>
  <c r="K526" i="5"/>
  <c r="K525" i="5"/>
  <c r="K524" i="5"/>
  <c r="K523" i="5"/>
  <c r="K145" i="5"/>
  <c r="K55" i="5"/>
  <c r="K54" i="5"/>
  <c r="K522" i="5"/>
  <c r="K132" i="5"/>
  <c r="K131" i="5"/>
  <c r="K53" i="5"/>
  <c r="K52" i="5"/>
  <c r="K521" i="5"/>
  <c r="K520" i="5"/>
  <c r="K519" i="5"/>
  <c r="K518" i="5"/>
  <c r="K517" i="5"/>
  <c r="K516" i="5"/>
  <c r="K515" i="5"/>
  <c r="K514" i="5"/>
  <c r="K513" i="5"/>
  <c r="K512" i="5"/>
  <c r="K511" i="5"/>
  <c r="K510" i="5"/>
  <c r="K51" i="5"/>
  <c r="K509" i="5"/>
  <c r="K508" i="5"/>
  <c r="K507" i="5"/>
  <c r="K506" i="5"/>
  <c r="K505" i="5"/>
  <c r="K504" i="5"/>
  <c r="K503" i="5"/>
  <c r="K502" i="5"/>
  <c r="K501" i="5"/>
  <c r="K130" i="5"/>
  <c r="K50" i="5"/>
  <c r="K500" i="5"/>
  <c r="K499" i="5"/>
  <c r="K498" i="5"/>
  <c r="K497" i="5"/>
  <c r="K496" i="5"/>
  <c r="K495" i="5"/>
  <c r="K494" i="5"/>
  <c r="K493" i="5"/>
  <c r="K492" i="5"/>
  <c r="K49" i="5"/>
  <c r="K491" i="5"/>
  <c r="K48" i="5"/>
  <c r="K490" i="5"/>
  <c r="K489" i="5"/>
  <c r="K488" i="5"/>
  <c r="K487" i="5"/>
  <c r="K486" i="5"/>
  <c r="K47" i="5"/>
  <c r="K46" i="5"/>
  <c r="K45" i="5"/>
  <c r="K485" i="5"/>
  <c r="K484" i="5"/>
  <c r="K483" i="5"/>
  <c r="K44" i="5"/>
  <c r="K482" i="5"/>
  <c r="K481" i="5"/>
  <c r="K480" i="5"/>
  <c r="K479" i="5"/>
  <c r="K478" i="5"/>
  <c r="K477" i="5"/>
  <c r="K476" i="5"/>
  <c r="K475" i="5"/>
  <c r="K474" i="5"/>
  <c r="K473" i="5"/>
  <c r="K472" i="5"/>
  <c r="K471" i="5"/>
  <c r="K470" i="5"/>
  <c r="K469" i="5"/>
  <c r="K468" i="5"/>
  <c r="K467" i="5"/>
  <c r="K466" i="5"/>
  <c r="K465" i="5"/>
  <c r="K464" i="5"/>
  <c r="K463" i="5"/>
  <c r="K129" i="5"/>
  <c r="K462" i="5"/>
  <c r="K461" i="5"/>
  <c r="K460" i="5"/>
  <c r="K459" i="5"/>
  <c r="K43" i="5"/>
  <c r="K458" i="5"/>
  <c r="K457" i="5"/>
  <c r="K456" i="5"/>
  <c r="K455" i="5"/>
  <c r="K128" i="5"/>
  <c r="K454" i="5"/>
  <c r="K453" i="5"/>
  <c r="K42" i="5"/>
  <c r="K452" i="5"/>
  <c r="K451" i="5"/>
  <c r="K450" i="5"/>
  <c r="K449" i="5"/>
  <c r="K41" i="5"/>
  <c r="K448" i="5"/>
  <c r="K447" i="5"/>
  <c r="K446" i="5"/>
  <c r="K445" i="5"/>
  <c r="K444" i="5"/>
  <c r="K443" i="5"/>
  <c r="K442" i="5"/>
  <c r="K441" i="5"/>
  <c r="K440" i="5"/>
  <c r="K127" i="5"/>
  <c r="K40" i="5"/>
  <c r="K439" i="5"/>
  <c r="K39" i="5"/>
  <c r="K38" i="5"/>
  <c r="K438" i="5"/>
  <c r="K437" i="5"/>
  <c r="K436" i="5"/>
  <c r="K435" i="5"/>
  <c r="K37" i="5"/>
  <c r="K434" i="5"/>
  <c r="K433" i="5"/>
  <c r="K432" i="5"/>
  <c r="K431" i="5"/>
  <c r="K146" i="5"/>
  <c r="K430" i="5"/>
  <c r="K429" i="5"/>
  <c r="K428" i="5"/>
  <c r="K427" i="5"/>
  <c r="K426" i="5"/>
  <c r="K425" i="5"/>
  <c r="K424" i="5"/>
  <c r="K423" i="5"/>
  <c r="K422" i="5"/>
  <c r="K421" i="5"/>
  <c r="K420" i="5"/>
  <c r="K419" i="5"/>
  <c r="K36" i="5"/>
  <c r="K418" i="5"/>
  <c r="J126" i="5"/>
  <c r="J633" i="5" s="1"/>
  <c r="K35" i="5"/>
  <c r="K417" i="5"/>
  <c r="K416" i="5"/>
  <c r="K34" i="5"/>
  <c r="K415" i="5"/>
  <c r="K414" i="5"/>
  <c r="K413" i="5"/>
  <c r="K412" i="5"/>
  <c r="K411" i="5"/>
  <c r="K410" i="5"/>
  <c r="K409" i="5"/>
  <c r="K408" i="5"/>
  <c r="K407" i="5"/>
  <c r="K406" i="5"/>
  <c r="K33" i="5"/>
  <c r="K405" i="5"/>
  <c r="K404" i="5"/>
  <c r="K32" i="5"/>
  <c r="K31" i="5"/>
  <c r="K125" i="5"/>
  <c r="K403" i="5"/>
  <c r="K402" i="5"/>
  <c r="K401" i="5"/>
  <c r="K400" i="5"/>
  <c r="K399" i="5"/>
  <c r="K398" i="5"/>
  <c r="K397" i="5"/>
  <c r="K396" i="5"/>
  <c r="K395" i="5"/>
  <c r="K393" i="5"/>
  <c r="K392" i="5"/>
  <c r="K391" i="5"/>
  <c r="K30" i="5"/>
  <c r="K29" i="5"/>
  <c r="K390" i="5"/>
  <c r="K389" i="5"/>
  <c r="K124" i="5"/>
  <c r="K388" i="5"/>
  <c r="K387" i="5"/>
  <c r="K386" i="5"/>
  <c r="K385" i="5"/>
  <c r="J384" i="5"/>
  <c r="K383" i="5"/>
  <c r="K28" i="5"/>
  <c r="K382" i="5"/>
  <c r="K27" i="5"/>
  <c r="K381" i="5"/>
  <c r="K380" i="5"/>
  <c r="K379" i="5"/>
  <c r="K378" i="5"/>
  <c r="K377" i="5"/>
  <c r="K376" i="5"/>
  <c r="K375" i="5"/>
  <c r="K374" i="5"/>
  <c r="K373" i="5"/>
  <c r="K26" i="5"/>
  <c r="K372" i="5"/>
  <c r="K25" i="5"/>
  <c r="K24" i="5"/>
  <c r="K23" i="5"/>
  <c r="K22" i="5"/>
  <c r="K371" i="5"/>
  <c r="K370" i="5"/>
  <c r="K369" i="5"/>
  <c r="K368" i="5"/>
  <c r="K367" i="5"/>
  <c r="K366" i="5"/>
  <c r="K365" i="5"/>
  <c r="K364" i="5"/>
  <c r="K363" i="5"/>
  <c r="K362" i="5"/>
  <c r="K361" i="5"/>
  <c r="K360" i="5"/>
  <c r="K359" i="5"/>
  <c r="K358" i="5"/>
  <c r="K357" i="5"/>
  <c r="K356" i="5"/>
  <c r="K355" i="5"/>
  <c r="K354" i="5"/>
  <c r="K353" i="5"/>
  <c r="K21" i="5"/>
  <c r="K352" i="5"/>
  <c r="K351" i="5"/>
  <c r="K20" i="5"/>
  <c r="K19" i="5"/>
  <c r="K18" i="5"/>
  <c r="K350" i="5"/>
  <c r="K349" i="5"/>
  <c r="K348" i="5"/>
  <c r="K17" i="5"/>
  <c r="K347" i="5"/>
  <c r="K346" i="5"/>
  <c r="K345" i="5"/>
  <c r="K344" i="5"/>
  <c r="K343" i="5"/>
  <c r="K342" i="5"/>
  <c r="K341" i="5"/>
  <c r="K340" i="5"/>
  <c r="K339" i="5"/>
  <c r="K338" i="5"/>
  <c r="K337" i="5"/>
  <c r="K336" i="5"/>
  <c r="K335" i="5"/>
  <c r="K334" i="5"/>
  <c r="K333" i="5"/>
  <c r="K332" i="5"/>
  <c r="K331" i="5"/>
  <c r="K330" i="5"/>
  <c r="K329" i="5"/>
  <c r="K328" i="5"/>
  <c r="K327" i="5"/>
  <c r="K325" i="5"/>
  <c r="K324" i="5"/>
  <c r="K323" i="5"/>
  <c r="K322" i="5"/>
  <c r="K321" i="5"/>
  <c r="K320" i="5"/>
  <c r="K319" i="5"/>
  <c r="K318" i="5"/>
  <c r="K317" i="5"/>
  <c r="K316" i="5"/>
  <c r="K315" i="5"/>
  <c r="K314" i="5"/>
  <c r="K313" i="5"/>
  <c r="K312" i="5"/>
  <c r="K311" i="5"/>
  <c r="K310" i="5"/>
  <c r="K309" i="5"/>
  <c r="K308" i="5"/>
  <c r="K307" i="5"/>
  <c r="K306" i="5"/>
  <c r="K305" i="5"/>
  <c r="K304" i="5"/>
  <c r="K303" i="5"/>
  <c r="K301" i="5"/>
  <c r="K300" i="5"/>
  <c r="K299" i="5"/>
  <c r="K298" i="5"/>
  <c r="K297" i="5"/>
  <c r="K296" i="5"/>
  <c r="K295" i="5"/>
  <c r="K294" i="5"/>
  <c r="K293" i="5"/>
  <c r="K292" i="5"/>
  <c r="K291" i="5"/>
  <c r="K290" i="5"/>
  <c r="K289" i="5"/>
  <c r="K288" i="5"/>
  <c r="K287" i="5"/>
  <c r="K286" i="5"/>
  <c r="K285" i="5"/>
  <c r="K284" i="5"/>
  <c r="K283" i="5"/>
  <c r="K282" i="5"/>
  <c r="K281" i="5"/>
  <c r="K280" i="5"/>
  <c r="K278" i="5"/>
  <c r="K277" i="5"/>
  <c r="K276" i="5"/>
  <c r="K275" i="5"/>
  <c r="K274" i="5"/>
  <c r="K273" i="5"/>
  <c r="K272" i="5"/>
  <c r="K271" i="5"/>
  <c r="K270" i="5"/>
  <c r="K269" i="5"/>
  <c r="K268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254" i="5"/>
  <c r="K253" i="5"/>
  <c r="K252" i="5"/>
  <c r="K251" i="5"/>
  <c r="K250" i="5"/>
  <c r="K249" i="5"/>
  <c r="K248" i="5"/>
  <c r="K247" i="5"/>
  <c r="K246" i="5"/>
  <c r="K245" i="5"/>
  <c r="K244" i="5"/>
  <c r="K243" i="5"/>
  <c r="K242" i="5"/>
  <c r="K241" i="5"/>
  <c r="K240" i="5"/>
  <c r="K239" i="5"/>
  <c r="K238" i="5"/>
  <c r="K237" i="5"/>
  <c r="K236" i="5"/>
  <c r="K235" i="5"/>
  <c r="K234" i="5"/>
  <c r="K233" i="5"/>
  <c r="K231" i="5"/>
  <c r="K230" i="5"/>
  <c r="K229" i="5"/>
  <c r="K228" i="5"/>
  <c r="K227" i="5"/>
  <c r="K226" i="5"/>
  <c r="K123" i="5"/>
  <c r="K122" i="5"/>
  <c r="K16" i="5"/>
  <c r="K14" i="5"/>
  <c r="K121" i="5"/>
  <c r="K225" i="5"/>
  <c r="K13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12" i="5"/>
  <c r="K95" i="5"/>
  <c r="K94" i="5"/>
  <c r="K93" i="5"/>
  <c r="K92" i="5"/>
  <c r="K11" i="5"/>
  <c r="K223" i="5"/>
  <c r="K222" i="5"/>
  <c r="K221" i="5"/>
  <c r="K220" i="5"/>
  <c r="K219" i="5"/>
  <c r="K218" i="5"/>
  <c r="K217" i="5"/>
  <c r="K216" i="5"/>
  <c r="K215" i="5"/>
  <c r="K214" i="5"/>
  <c r="K10" i="5"/>
  <c r="K213" i="5"/>
  <c r="K212" i="5"/>
  <c r="K211" i="5"/>
  <c r="K210" i="5"/>
  <c r="K96" i="5"/>
  <c r="K209" i="5"/>
  <c r="K208" i="5"/>
  <c r="K207" i="5"/>
  <c r="K206" i="5"/>
  <c r="K205" i="5"/>
  <c r="K9" i="5"/>
  <c r="K8" i="5"/>
  <c r="K204" i="5"/>
  <c r="K203" i="5"/>
  <c r="K202" i="5"/>
  <c r="K201" i="5"/>
  <c r="K7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6" i="5"/>
  <c r="K187" i="5"/>
  <c r="K186" i="5"/>
  <c r="K185" i="5"/>
  <c r="K184" i="5"/>
  <c r="K183" i="5"/>
  <c r="K182" i="5"/>
  <c r="K181" i="5"/>
  <c r="K180" i="5"/>
  <c r="K179" i="5"/>
  <c r="K5" i="5"/>
  <c r="K178" i="5"/>
  <c r="K177" i="5"/>
  <c r="K176" i="5"/>
  <c r="K175" i="5"/>
  <c r="K174" i="5"/>
  <c r="K173" i="5"/>
  <c r="K172" i="5"/>
  <c r="K91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90" i="5"/>
  <c r="K156" i="5"/>
  <c r="K4" i="5"/>
  <c r="K155" i="5"/>
  <c r="K154" i="5"/>
  <c r="K153" i="5"/>
  <c r="K3" i="5"/>
  <c r="K152" i="5"/>
  <c r="K151" i="5"/>
  <c r="K150" i="5"/>
  <c r="K149" i="5"/>
  <c r="K148" i="5"/>
  <c r="K2" i="5"/>
  <c r="K147" i="5"/>
  <c r="K126" i="5" l="1"/>
  <c r="K550" i="5"/>
  <c r="J632" i="5"/>
  <c r="K634" i="5"/>
  <c r="K636" i="5"/>
  <c r="K638" i="5"/>
  <c r="K637" i="5"/>
  <c r="K632" i="5"/>
  <c r="K633" i="5"/>
  <c r="K384" i="5"/>
  <c r="K635" i="5" s="1"/>
  <c r="J635" i="5"/>
  <c r="P193" i="1" l="1"/>
  <c r="P624" i="1" s="1"/>
  <c r="Q193" i="1" l="1"/>
  <c r="Q624" i="1" s="1"/>
  <c r="P190" i="1"/>
  <c r="P621" i="1" l="1"/>
  <c r="P626" i="1"/>
  <c r="Q190" i="1"/>
  <c r="Q626" i="1" s="1"/>
  <c r="Q621" i="1" l="1"/>
</calcChain>
</file>

<file path=xl/sharedStrings.xml><?xml version="1.0" encoding="utf-8"?>
<sst xmlns="http://schemas.openxmlformats.org/spreadsheetml/2006/main" count="18637" uniqueCount="1004">
  <si>
    <t>ATH</t>
  </si>
  <si>
    <t>Serving Line Renovation</t>
  </si>
  <si>
    <t>Cooler / Freezer</t>
  </si>
  <si>
    <t xml:space="preserve">Serving Line Renovation </t>
  </si>
  <si>
    <t xml:space="preserve">Cooler / Freezer </t>
  </si>
  <si>
    <t xml:space="preserve">Cooler / Freezer                  </t>
  </si>
  <si>
    <t xml:space="preserve">Cooler / Freezer   </t>
  </si>
  <si>
    <t xml:space="preserve">Cooler / Freezer  </t>
  </si>
  <si>
    <t xml:space="preserve">Cooler / Freezer              </t>
  </si>
  <si>
    <t xml:space="preserve">Cooler / Freezer          </t>
  </si>
  <si>
    <t xml:space="preserve">Cooler / Freezer            </t>
  </si>
  <si>
    <t>CTE</t>
  </si>
  <si>
    <t>PRT</t>
  </si>
  <si>
    <t>SCHOOL</t>
  </si>
  <si>
    <t>0901</t>
  </si>
  <si>
    <t>0113</t>
  </si>
  <si>
    <t>0342</t>
  </si>
  <si>
    <t>0932</t>
  </si>
  <si>
    <t>0074</t>
  </si>
  <si>
    <t>0401</t>
  </si>
  <si>
    <t>0311</t>
  </si>
  <si>
    <t>0060</t>
  </si>
  <si>
    <t>0021</t>
  </si>
  <si>
    <t>0103</t>
  </si>
  <si>
    <t>0701</t>
  </si>
  <si>
    <t>0059</t>
  </si>
  <si>
    <t>9999</t>
  </si>
  <si>
    <t>0084</t>
  </si>
  <si>
    <t>0351</t>
  </si>
  <si>
    <t>0083</t>
  </si>
  <si>
    <t>0451</t>
  </si>
  <si>
    <t>0261</t>
  </si>
  <si>
    <t>0331</t>
  </si>
  <si>
    <t>0093</t>
  </si>
  <si>
    <t>0911</t>
  </si>
  <si>
    <t>0301</t>
  </si>
  <si>
    <t>0521</t>
  </si>
  <si>
    <t>0065</t>
  </si>
  <si>
    <t>7071</t>
  </si>
  <si>
    <t>0086</t>
  </si>
  <si>
    <t>0321</t>
  </si>
  <si>
    <t>0961</t>
  </si>
  <si>
    <t>0801</t>
  </si>
  <si>
    <t>0211</t>
  </si>
  <si>
    <t>2081</t>
  </si>
  <si>
    <t>0991</t>
  </si>
  <si>
    <t>0073</t>
  </si>
  <si>
    <t>0941</t>
  </si>
  <si>
    <t>0081</t>
  </si>
  <si>
    <t>0092</t>
  </si>
  <si>
    <t>0501</t>
  </si>
  <si>
    <t>0061</t>
  </si>
  <si>
    <t>0082</t>
  </si>
  <si>
    <t>0031</t>
  </si>
  <si>
    <t>0071</t>
  </si>
  <si>
    <t>0089</t>
  </si>
  <si>
    <t>0921</t>
  </si>
  <si>
    <t>0902</t>
  </si>
  <si>
    <t>0361</t>
  </si>
  <si>
    <t>0931</t>
  </si>
  <si>
    <t>0471</t>
  </si>
  <si>
    <t>0472</t>
  </si>
  <si>
    <t>0100</t>
  </si>
  <si>
    <t>0251</t>
  </si>
  <si>
    <t>2061</t>
  </si>
  <si>
    <t>0341</t>
  </si>
  <si>
    <t>0242</t>
  </si>
  <si>
    <t>2091</t>
  </si>
  <si>
    <t>0411</t>
  </si>
  <si>
    <t>0057</t>
  </si>
  <si>
    <t>0601</t>
  </si>
  <si>
    <t>0102</t>
  </si>
  <si>
    <t>0101</t>
  </si>
  <si>
    <t>0072</t>
  </si>
  <si>
    <t>9032</t>
  </si>
  <si>
    <t>9035</t>
  </si>
  <si>
    <t>9033</t>
  </si>
  <si>
    <t>0032</t>
  </si>
  <si>
    <t>0085</t>
  </si>
  <si>
    <t>0110</t>
  </si>
  <si>
    <t>0091</t>
  </si>
  <si>
    <t>0461</t>
  </si>
  <si>
    <t>2071</t>
  </si>
  <si>
    <t>0063</t>
  </si>
  <si>
    <t>0090</t>
  </si>
  <si>
    <t>0132</t>
  </si>
  <si>
    <t>0131</t>
  </si>
  <si>
    <t>FNS</t>
  </si>
  <si>
    <t>0070</t>
  </si>
  <si>
    <t>Kitchen Floor Renovation</t>
  </si>
  <si>
    <t>0421</t>
  </si>
  <si>
    <t>IS</t>
  </si>
  <si>
    <t>Pasco HS</t>
  </si>
  <si>
    <t>Trinity ES</t>
  </si>
  <si>
    <t>0114</t>
  </si>
  <si>
    <t>0951</t>
  </si>
  <si>
    <t>0069</t>
  </si>
  <si>
    <t>R. B. Cox ES</t>
  </si>
  <si>
    <t>School Name</t>
  </si>
  <si>
    <t>Cost Center</t>
  </si>
  <si>
    <t>Year Open</t>
  </si>
  <si>
    <t>Request Dept</t>
  </si>
  <si>
    <t>Project Description</t>
  </si>
  <si>
    <t>Priority</t>
  </si>
  <si>
    <t>Seven Springs MS</t>
  </si>
  <si>
    <t>Denham Oaks ES</t>
  </si>
  <si>
    <t>Chester Taylor ES</t>
  </si>
  <si>
    <t>Pasco ES</t>
  </si>
  <si>
    <t>Wesley Chapel HS</t>
  </si>
  <si>
    <t>James M. Marlowe ES</t>
  </si>
  <si>
    <t>Chasco MS</t>
  </si>
  <si>
    <t>Chasco ES</t>
  </si>
  <si>
    <t>Pasco MS</t>
  </si>
  <si>
    <t>Sunray ES</t>
  </si>
  <si>
    <t>J.W. Mitchell HS</t>
  </si>
  <si>
    <t>Centennial MS</t>
  </si>
  <si>
    <t>Moore Mickens EC</t>
  </si>
  <si>
    <t>Oakstead ES</t>
  </si>
  <si>
    <t>Gulf Highlands ES</t>
  </si>
  <si>
    <t>Double Branch ES</t>
  </si>
  <si>
    <t>Trinity Oaks ES</t>
  </si>
  <si>
    <t>Dr. John Long MS</t>
  </si>
  <si>
    <t>Paul R. Smith MS</t>
  </si>
  <si>
    <t>Wiregrass Ranch HS</t>
  </si>
  <si>
    <t>West Zephyrhills ES</t>
  </si>
  <si>
    <t>New River ES</t>
  </si>
  <si>
    <t>Gulf Trace ES</t>
  </si>
  <si>
    <t>Charles S. Rushe MS</t>
  </si>
  <si>
    <t>Sunlake HS</t>
  </si>
  <si>
    <t>R.B. Stewart MS</t>
  </si>
  <si>
    <t>Crews Lake MS</t>
  </si>
  <si>
    <t>Veterans ES</t>
  </si>
  <si>
    <t>Anclote HS</t>
  </si>
  <si>
    <t>Fivay HS</t>
  </si>
  <si>
    <t>Zephyrhills HS</t>
  </si>
  <si>
    <t>Woodland ES</t>
  </si>
  <si>
    <t>Mittye P. Locke ES</t>
  </si>
  <si>
    <t>Harry Schwettman EC</t>
  </si>
  <si>
    <t>San Antonio ES</t>
  </si>
  <si>
    <t>Gulf MS</t>
  </si>
  <si>
    <t>Hudson ES</t>
  </si>
  <si>
    <t>Cotee River ES</t>
  </si>
  <si>
    <t>Lacoochee ES</t>
  </si>
  <si>
    <t>Gulf HS</t>
  </si>
  <si>
    <t>Schrader ES</t>
  </si>
  <si>
    <t>Bayonet Point MS</t>
  </si>
  <si>
    <t>Fox Hollow ES</t>
  </si>
  <si>
    <t>Quail Hollow ES</t>
  </si>
  <si>
    <t>Centennial ES</t>
  </si>
  <si>
    <t>Seven Springs ES</t>
  </si>
  <si>
    <t>Deer Park ES</t>
  </si>
  <si>
    <t>Mary Giella ES</t>
  </si>
  <si>
    <t>Thomas E. Weightman MS</t>
  </si>
  <si>
    <t>River Ridge MS</t>
  </si>
  <si>
    <t>River Ridge HS</t>
  </si>
  <si>
    <t>Northwest ES</t>
  </si>
  <si>
    <t>Hudson HS</t>
  </si>
  <si>
    <t>Shady Hills ES</t>
  </si>
  <si>
    <t>Cypress ES</t>
  </si>
  <si>
    <t>Land O' Lakes HS</t>
  </si>
  <si>
    <t>Anclote ES</t>
  </si>
  <si>
    <t>Pine View ES</t>
  </si>
  <si>
    <t>Gulfside ES</t>
  </si>
  <si>
    <t>Pine View MS</t>
  </si>
  <si>
    <t>Ridgewood HS</t>
  </si>
  <si>
    <t>Calusa ES</t>
  </si>
  <si>
    <t>Moon Lake ES</t>
  </si>
  <si>
    <t>Hudson MS</t>
  </si>
  <si>
    <t>Lake Myrtle ES</t>
  </si>
  <si>
    <t>Fred K. Marchman EC</t>
  </si>
  <si>
    <t>Sand Pine ES</t>
  </si>
  <si>
    <t>Wesley Chapel ES</t>
  </si>
  <si>
    <t>Longleaf ES</t>
  </si>
  <si>
    <t>Seven Oaks ES</t>
  </si>
  <si>
    <t>James Irvin EC</t>
  </si>
  <si>
    <t>Transportation E</t>
  </si>
  <si>
    <t>Transportation W</t>
  </si>
  <si>
    <t>Transportation NW</t>
  </si>
  <si>
    <t>Transportation SW</t>
  </si>
  <si>
    <t>District Complex</t>
  </si>
  <si>
    <t>District Wide</t>
  </si>
  <si>
    <t>Roof Maintenance</t>
  </si>
  <si>
    <t>Basketball Court/Tennis Overlay</t>
  </si>
  <si>
    <t>Sound Panel Refurb In Gym</t>
  </si>
  <si>
    <t>Covered Walkways</t>
  </si>
  <si>
    <t xml:space="preserve">A/C Renovation To Kitchen </t>
  </si>
  <si>
    <t>Add Air Conditioning To Field House</t>
  </si>
  <si>
    <t>Outside Dining Sun Shade</t>
  </si>
  <si>
    <t>Replace Gym Floor</t>
  </si>
  <si>
    <t>Storage Garage</t>
  </si>
  <si>
    <t>Remodel Or Build New Space For Cosmetology</t>
  </si>
  <si>
    <t>Resurface Track Courts</t>
  </si>
  <si>
    <t>Replace Gym Bld #3 - Phase 1</t>
  </si>
  <si>
    <t xml:space="preserve">Replace Gym Bld #3 - Phase 2 </t>
  </si>
  <si>
    <t xml:space="preserve">Remodel Automotive Technology To Lab Space/Convert To Health Academy </t>
  </si>
  <si>
    <t>Overlay Tennis Court</t>
  </si>
  <si>
    <t>Determine Long Range Use</t>
  </si>
  <si>
    <t>Renovate Restroom Bld #17</t>
  </si>
  <si>
    <t>Renovate Girls &amp; Boys Locker Rooms</t>
  </si>
  <si>
    <t>Open Doorway Between Engineering Rooms</t>
  </si>
  <si>
    <t>Renovate/Build Athletic Field House</t>
  </si>
  <si>
    <t>Track Overlay</t>
  </si>
  <si>
    <t>Overlay Outdoor Courts</t>
  </si>
  <si>
    <t>Roof Replacement</t>
  </si>
  <si>
    <t>Remodel Electricity Room</t>
  </si>
  <si>
    <t>Remodel Marine Service Technology Program</t>
  </si>
  <si>
    <t>Renovate Autobody Repair Bld., New Paint Booth, Paint Mixing Room, Frame Straightener, Welding Booth</t>
  </si>
  <si>
    <t>New Automated Menu System due to New Federal Regulations</t>
  </si>
  <si>
    <t>Replacement Bldg #1 - Phase 2</t>
  </si>
  <si>
    <t xml:space="preserve">Replacement Bldg #1 - Phase 1 </t>
  </si>
  <si>
    <t>Covered Walkways  - ESE</t>
  </si>
  <si>
    <t xml:space="preserve">Covered Walkways - Bus Loop </t>
  </si>
  <si>
    <t>Covered Walkways - Car Loop</t>
  </si>
  <si>
    <t>PLAN</t>
  </si>
  <si>
    <t>Property Acquisition - High School Site in 54 Corridor in Odessa Area</t>
  </si>
  <si>
    <t>Property Acquisition - Elementary Site in 54 Corridor in Odessa Area</t>
  </si>
  <si>
    <t>Property Acquisition - Elementary School Site in North Land O' Lakes area</t>
  </si>
  <si>
    <t>Property Acquisition - If land becomes available next to existing school sites</t>
  </si>
  <si>
    <t>Property Acquisition - Middle/High Site in River Landing (Wesley Chapel)</t>
  </si>
  <si>
    <t>Property Acquisition - Elementary site #2 in Wiregrass</t>
  </si>
  <si>
    <t>Property Acquisition - Elementary site #3 in Wiregrass</t>
  </si>
  <si>
    <t>Priority Code</t>
  </si>
  <si>
    <t>Year</t>
  </si>
  <si>
    <t>12/13 - 13/14</t>
  </si>
  <si>
    <t>14/15 - 15/16</t>
  </si>
  <si>
    <t>18/19 - 19/20</t>
  </si>
  <si>
    <t>20/21 - 21/22</t>
  </si>
  <si>
    <t>22/23 - 23/24</t>
  </si>
  <si>
    <t>Culinary Academy - Phase II.  Equipment Additions</t>
  </si>
  <si>
    <t xml:space="preserve">Serving Line Update - from RES </t>
  </si>
  <si>
    <t>Pineview ES</t>
  </si>
  <si>
    <t>HVAC Chiller Pipe Replacement</t>
  </si>
  <si>
    <t>LCD Projector Installation</t>
  </si>
  <si>
    <t>Refurbish Football Field Elevation and Field Drainage</t>
  </si>
  <si>
    <t>Remodel CNA Room</t>
  </si>
  <si>
    <t xml:space="preserve">Cooler / Freezer &amp; Serving Line </t>
  </si>
  <si>
    <t>Remodel/Expand Culinary Classroom</t>
  </si>
  <si>
    <t>Remodel School - Tear Down Or Remodel Cafeteria Bld #2 Into Classrooms, Renovate Bld #1,3,4,5,8,9,14</t>
  </si>
  <si>
    <t>HVAC Upgrade - Phase 2</t>
  </si>
  <si>
    <t>Remodel School, Expand Cafeteria</t>
  </si>
  <si>
    <t>Kitchen Renovation</t>
  </si>
  <si>
    <t>Remodel School, Replace Covered Walks, Traffic Improvements</t>
  </si>
  <si>
    <t>Remodel Bld #1 #2 #10</t>
  </si>
  <si>
    <t>Remodel School Bld 1, 2, 3, 9. 10, 11, 14</t>
  </si>
  <si>
    <t>0302</t>
  </si>
  <si>
    <t>Remodel Restrooms ADA</t>
  </si>
  <si>
    <t>Remodel Bld #1</t>
  </si>
  <si>
    <t>Remodel Kitchen And Serving Line</t>
  </si>
  <si>
    <t>Remodel - Add Multi-Purpose Space - Phase 1</t>
  </si>
  <si>
    <t>Kitchen Hood</t>
  </si>
  <si>
    <t>Remodel Classroom Bld #8,9,11,12,13</t>
  </si>
  <si>
    <t>Remodel School Phase 2</t>
  </si>
  <si>
    <t>Remodel School Phase 1 - Bld #1</t>
  </si>
  <si>
    <t>Replace Wall Tile In PE Locker Room</t>
  </si>
  <si>
    <t>LCD Projector Installation - Bld #9</t>
  </si>
  <si>
    <t>Kitchen Hood - Code Violations</t>
  </si>
  <si>
    <t>Cafeteria Renovation - Phase 1</t>
  </si>
  <si>
    <t>Cafeteria Renovation - Phase 2</t>
  </si>
  <si>
    <t xml:space="preserve">HVAC Renovation </t>
  </si>
  <si>
    <t xml:space="preserve">Kitchen Hood </t>
  </si>
  <si>
    <t>Remodel Technology Education Space for PLTW Curriculum</t>
  </si>
  <si>
    <t>Stock Room Renovation</t>
  </si>
  <si>
    <t>Remodel Bld #1 &amp; 2 Parking And Traffic Improvements</t>
  </si>
  <si>
    <t xml:space="preserve">Remodel School </t>
  </si>
  <si>
    <t xml:space="preserve">Remodel Bld #1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</si>
  <si>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Kitchen &amp; Serving Line Renovation</t>
  </si>
  <si>
    <t>Remodel TV Production Space</t>
  </si>
  <si>
    <t>Remodel Commercial Art Room</t>
  </si>
  <si>
    <t>Remodel Cosmetology Room</t>
  </si>
  <si>
    <t>Remodel HVAC Program Room</t>
  </si>
  <si>
    <t>Remodel Culinary Arts Room</t>
  </si>
  <si>
    <t>Remodel Technology Lab - Room 404</t>
  </si>
  <si>
    <t>Remodel Interior</t>
  </si>
  <si>
    <t>Remodel Interior, Add Paint Booth, Expand Parking</t>
  </si>
  <si>
    <t>Remodel Office  Interior, Add Parking</t>
  </si>
  <si>
    <t>Construction of New Facility</t>
  </si>
  <si>
    <t>Remodel School - Build New Cafeteria, Tear Down Old Cafeteria, Remove Concrete Portables, Traffic And Parking Improvements, Replace Remaining Old Windows, Install Securtiy System</t>
  </si>
  <si>
    <t>Cooler / Freezer with Renovations</t>
  </si>
  <si>
    <t>Cooler / Freezer with Renovations (Stock Room)</t>
  </si>
  <si>
    <t>Kitchen Renovation Flooring, Paint, Ovens, Steamers</t>
  </si>
  <si>
    <t>Remodel School - Kelley School</t>
  </si>
  <si>
    <t>Remodel School - Kelley School + Add Capacity</t>
  </si>
  <si>
    <t>LCD Projector Installation - audio only</t>
  </si>
  <si>
    <t>Overlay Middle School Track</t>
  </si>
  <si>
    <t>Overlay Courts</t>
  </si>
  <si>
    <t>Overlay Courts - Basketball &amp; Tennis</t>
  </si>
  <si>
    <t>Kitchen Renovation - Phase 1</t>
  </si>
  <si>
    <t>Kitchen Renovation - Phase 2</t>
  </si>
  <si>
    <t>Overlay Courts - Tennis</t>
  </si>
  <si>
    <t>ADA Bleacher Retrofit</t>
  </si>
  <si>
    <t>New Elementary School</t>
  </si>
  <si>
    <t>Elementary W - Wiregrass</t>
  </si>
  <si>
    <t>Elementary U - Northwood</t>
  </si>
  <si>
    <t>Elementary Q - 54 Corridor near Suncoast Parkway</t>
  </si>
  <si>
    <t>Traffic Safety and Parking Improvements</t>
  </si>
  <si>
    <t>0201</t>
  </si>
  <si>
    <t>Sanders Memorial ES</t>
  </si>
  <si>
    <t>Campus Redevelopment</t>
  </si>
  <si>
    <t>Addition - Classroom Wing</t>
  </si>
  <si>
    <t>Remodel School</t>
  </si>
  <si>
    <t>Totals</t>
  </si>
  <si>
    <t>Total for Priority 1</t>
  </si>
  <si>
    <t>Total for Priority 2</t>
  </si>
  <si>
    <t>Total for Priority 3</t>
  </si>
  <si>
    <t>Total for Priority 4</t>
  </si>
  <si>
    <t>Total for Priority 5</t>
  </si>
  <si>
    <t>Total for Priority 6</t>
  </si>
  <si>
    <t>All</t>
  </si>
  <si>
    <t>Budget Estimate</t>
  </si>
  <si>
    <t>Annual Bleacher Repair ($100,000 Annually)</t>
  </si>
  <si>
    <t>Annual Gym Wood Floor Annual Maintenance ($60,000 Annually)</t>
  </si>
  <si>
    <t>Escalator</t>
  </si>
  <si>
    <t>Annual Sound System Repairs ($75,000 Annually)</t>
  </si>
  <si>
    <t>Annual Exterior Paint 5 Yr. Rotation ($850,000 Annually)</t>
  </si>
  <si>
    <t>Annual Fire Alarm &amp; Suppression Upgrades ($200,000 Annually)</t>
  </si>
  <si>
    <t>Annual Fire Loop / Hydrants ($500,000 Annually)</t>
  </si>
  <si>
    <t>Annual HVAC Equipment Replacements ($250,000 Annually)</t>
  </si>
  <si>
    <t>Annual Pavement Maintenance 5 Yr. Rotation ($500,000 Annually)</t>
  </si>
  <si>
    <t>Annual Portable Maintenance &amp; Moving ($100,000 Annually)</t>
  </si>
  <si>
    <t>New Bleachers, Concession Stand, Public Restrooms, Male/Female Lockers</t>
  </si>
  <si>
    <t>Sand &amp; Paint Gym Floors</t>
  </si>
  <si>
    <t>Remodel Carpentry &amp; Vet Assisting Program to HVAC Program</t>
  </si>
  <si>
    <t>Redevelopment of Campus</t>
  </si>
  <si>
    <t>Remodel Automotive Technology</t>
  </si>
  <si>
    <t>Scoreboard Replacement(s)</t>
  </si>
  <si>
    <t>Fencing - Baseball Field</t>
  </si>
  <si>
    <t>Concession Stand Bathrooms - Baseball/Softball</t>
  </si>
  <si>
    <t>Fencing - Perimeter</t>
  </si>
  <si>
    <t>Fencing - Tennis</t>
  </si>
  <si>
    <t>Lighting - Replace Baseball Field</t>
  </si>
  <si>
    <t>Fire Egress Remodeling to Pre-K Building</t>
  </si>
  <si>
    <t>Roof Maintenance and  Internal Gutters</t>
  </si>
  <si>
    <t>Tennis Court Renovation</t>
  </si>
  <si>
    <t>Assigned Dept</t>
  </si>
  <si>
    <t>Adjusted Estimate</t>
  </si>
  <si>
    <t>16/17 - 17/18</t>
  </si>
  <si>
    <t>2.2% escalator chart</t>
  </si>
  <si>
    <t>Value</t>
  </si>
  <si>
    <t>Multiply the preceding year</t>
  </si>
  <si>
    <t xml:space="preserve">by 1.022 to find the new </t>
  </si>
  <si>
    <t>value at an escalator</t>
  </si>
  <si>
    <t>of 2.2%</t>
  </si>
  <si>
    <t>Annual Lift Station Upgrades ($100,000 Annually)</t>
  </si>
  <si>
    <t>Annual Marquee Sign Replacements ($15,000 Annually)</t>
  </si>
  <si>
    <t>CS&amp;CC</t>
  </si>
  <si>
    <t>MAINT</t>
  </si>
  <si>
    <t>Replace Quarry Tile throughout campus</t>
  </si>
  <si>
    <t>HVAC Controls Replacement - Phase 2</t>
  </si>
  <si>
    <t>CCTE</t>
  </si>
  <si>
    <t>Agriculture Barn for Vet Assisting Program</t>
  </si>
  <si>
    <t>Annual Athletic Court Maint 5 Year Rotation ($150,000 Annually)</t>
  </si>
  <si>
    <t>FIN</t>
  </si>
  <si>
    <t>Annual Debt Service Payments</t>
  </si>
  <si>
    <t>Annual Buses &amp; Other Vehicles</t>
  </si>
  <si>
    <t>Annual Compliance w/Environmental Reg</t>
  </si>
  <si>
    <t>Annual Maintenance Health &amp; Safety</t>
  </si>
  <si>
    <t>Property Insurance</t>
  </si>
  <si>
    <t>Annual Maintenance &amp; Repairs Projects (Small)</t>
  </si>
  <si>
    <t>Annual Telecommunications Repairs Projects (Small)</t>
  </si>
  <si>
    <t>Annual Technology and Equipment (Incl Student Computers)</t>
  </si>
  <si>
    <t>Annual Flooring Replacement</t>
  </si>
  <si>
    <t>Remodel Bld #4 #5 (Media And ESE)</t>
  </si>
  <si>
    <t>Traffic Safety and Parking Improvements - Add Turn Lane to Chauncey</t>
  </si>
  <si>
    <t>Technology Infrastructure Upgrades</t>
  </si>
  <si>
    <t>Traffic Safety and Parking Improvements - Traffic Light @ Mansfield</t>
  </si>
  <si>
    <t>Annual Physical Education Equipment Replacements ($200,000 Annually)</t>
  </si>
  <si>
    <t>Student Information System - New</t>
  </si>
  <si>
    <t>=</t>
  </si>
  <si>
    <t>Annual Security Cameras &amp; Alarms</t>
  </si>
  <si>
    <t>LCD Projector installation - CCTE Building</t>
  </si>
  <si>
    <t>Sign - New Marquee</t>
  </si>
  <si>
    <t>Weight Room Renovation/Expansion</t>
  </si>
  <si>
    <t>Rebuild Gym Air Handlers</t>
  </si>
  <si>
    <t>HVAC Renovation (controls)</t>
  </si>
  <si>
    <t>2012-2013 Budget Year Projects</t>
  </si>
  <si>
    <t>Career Academy - Automotive</t>
  </si>
  <si>
    <t>ERP System</t>
  </si>
  <si>
    <t>0117</t>
  </si>
  <si>
    <t>Odessa ES</t>
  </si>
  <si>
    <t>Equipment</t>
  </si>
  <si>
    <t>Renovate Kitchen Floors</t>
  </si>
  <si>
    <t>Cafeteria Renovation - Serving Line Only</t>
  </si>
  <si>
    <t>Metal Roof re-coat</t>
  </si>
  <si>
    <t>Career Academy - Remodel TV Production Lab</t>
  </si>
  <si>
    <t>Parking Lot - Add Lights</t>
  </si>
  <si>
    <t>Replace Gutters</t>
  </si>
  <si>
    <t>Add Dehumidification</t>
  </si>
  <si>
    <t>Roof Replacement - Cafeteria and Media</t>
  </si>
  <si>
    <t>Replace Cafeteria Tile</t>
  </si>
  <si>
    <t xml:space="preserve">Roof Maintenance </t>
  </si>
  <si>
    <t>Fire Sprinkle System</t>
  </si>
  <si>
    <t>0271</t>
  </si>
  <si>
    <t>Richey ES</t>
  </si>
  <si>
    <t>Campus Redevelopment - Master Plan</t>
  </si>
  <si>
    <t>Replacement Bldg #1 - Design</t>
  </si>
  <si>
    <t>Football Bleacher Renovations</t>
  </si>
  <si>
    <t>Roof Maintenance - SMS</t>
  </si>
  <si>
    <t>Roofing Maintenance</t>
  </si>
  <si>
    <t>6997</t>
  </si>
  <si>
    <t>Energy Marine Center</t>
  </si>
  <si>
    <t>District Complex - Phase 2 ?</t>
  </si>
  <si>
    <t>District Complex - Building 4 Remodel/Expansion - Parking Addition</t>
  </si>
  <si>
    <t>Roof Replacement - Building 8</t>
  </si>
  <si>
    <t>HVAC Renovation Building #7</t>
  </si>
  <si>
    <t>Maintenance Dept Building</t>
  </si>
  <si>
    <t>Penny for Pasco Projects</t>
  </si>
  <si>
    <t>Transportation SE</t>
  </si>
  <si>
    <t>Retention Pond and Flooding Repairs</t>
  </si>
  <si>
    <t>9038</t>
  </si>
  <si>
    <t>Retention pond overflowing to neighboring property</t>
  </si>
  <si>
    <t>Renovate Bld #1-7, #9, #20, #21, #41</t>
  </si>
  <si>
    <t>added Bld 9 to include cafeteria serving line renovation</t>
  </si>
  <si>
    <t>Annual Compliance with ADA</t>
  </si>
  <si>
    <t>10000</t>
  </si>
  <si>
    <t>10001</t>
  </si>
  <si>
    <t>10002</t>
  </si>
  <si>
    <t>10003</t>
  </si>
  <si>
    <t>10004</t>
  </si>
  <si>
    <t>Added at the request of CS&amp;CC</t>
  </si>
  <si>
    <t>Added for 2nd elementary site - Ashley Glen and Smith 54</t>
  </si>
  <si>
    <t>Need to add to 5-Year Work Plan Infrastructure</t>
  </si>
  <si>
    <t>Complete</t>
  </si>
  <si>
    <t>Stage &lt;1,000 sq ft so no fire sprinkling needed</t>
  </si>
  <si>
    <t>New</t>
  </si>
  <si>
    <t>Fencing - Clear Line and Install 6' Chain Link Fence on Bus Loop Side</t>
  </si>
  <si>
    <t>Fencing - Install Aluminum Weld Fence at Front Entrance and to Clinic</t>
  </si>
  <si>
    <t>Fencing - Tennis Court Fence</t>
  </si>
  <si>
    <t>Phil will check to see if need to move up in priority</t>
  </si>
  <si>
    <t>Phil Bell will check to see if need to move up in priority</t>
  </si>
  <si>
    <t>Phil checking to see if need to bump up in priority</t>
  </si>
  <si>
    <t>Covered Walkways - 224' each side of school</t>
  </si>
  <si>
    <t>Restroom for PE Classes</t>
  </si>
  <si>
    <t>Evaluating</t>
  </si>
  <si>
    <t>Master Plan Redevelopment - Finish Road/Retaining Wall</t>
  </si>
  <si>
    <t>Flooding issue as a result of Tropical Storm Debby.  Need additional money another $90,000</t>
  </si>
  <si>
    <t>Notes</t>
  </si>
  <si>
    <t>In Progress</t>
  </si>
  <si>
    <t>Summer</t>
  </si>
  <si>
    <t>Cancelled</t>
  </si>
  <si>
    <t>Purchasing</t>
  </si>
  <si>
    <t>Gym Floor Synthetic Overlay just complete - does that replace this project?</t>
  </si>
  <si>
    <t>In Design</t>
  </si>
  <si>
    <t>Status</t>
  </si>
  <si>
    <t>Open 2015</t>
  </si>
  <si>
    <t>Not Started</t>
  </si>
  <si>
    <t>Design</t>
  </si>
  <si>
    <t>HVAC Hydronic Pipe Replacement</t>
  </si>
  <si>
    <t>HVAC Hydronic Boiler Replacement</t>
  </si>
  <si>
    <t>On Hold</t>
  </si>
  <si>
    <t>40% Complete</t>
  </si>
  <si>
    <t>Replace Chiller</t>
  </si>
  <si>
    <t>This became an emergency item</t>
  </si>
  <si>
    <t>Bgt Yr</t>
  </si>
  <si>
    <t>Final Cost</t>
  </si>
  <si>
    <t>Type</t>
  </si>
  <si>
    <t>12/13</t>
  </si>
  <si>
    <t>13/14</t>
  </si>
  <si>
    <t>Need funding</t>
  </si>
  <si>
    <t>No dollar match from school.  Need direction</t>
  </si>
  <si>
    <t>LCIF</t>
  </si>
  <si>
    <t xml:space="preserve">On Hold </t>
  </si>
  <si>
    <t>Pending Kelley School Renovation</t>
  </si>
  <si>
    <t xml:space="preserve">Kitchen Floor Renovation </t>
  </si>
  <si>
    <t>Cooler/Freezer</t>
  </si>
  <si>
    <t>Penny</t>
  </si>
  <si>
    <t>Need addl funding - $165,000 more than original $490,000</t>
  </si>
  <si>
    <t>TBD</t>
  </si>
  <si>
    <t>Pre-K moving to Richey Elem?</t>
  </si>
  <si>
    <t>Penny/Intrl</t>
  </si>
  <si>
    <t>Funding</t>
  </si>
  <si>
    <t>Need $1.4 million additional</t>
  </si>
  <si>
    <t>Imp/Intrl</t>
  </si>
  <si>
    <t>Close Out</t>
  </si>
  <si>
    <t>14/15</t>
  </si>
  <si>
    <t>Will do in 13/14 if money available</t>
  </si>
  <si>
    <t>Site Work Completed</t>
  </si>
  <si>
    <t>Interlocal</t>
  </si>
  <si>
    <t>Pre-Installation of Utilities</t>
  </si>
  <si>
    <t>Install Utilities while Interlaken Road being constructed</t>
  </si>
  <si>
    <t>Maintenance of Drainage Canal behind school complex</t>
  </si>
  <si>
    <t>Playground and Temporary Covered Play Area</t>
  </si>
  <si>
    <t>Due to SHES move</t>
  </si>
  <si>
    <t>Annual FISH Signage</t>
  </si>
  <si>
    <t>Needs an additional $9500</t>
  </si>
  <si>
    <t>Cooler/Freezer Flooding</t>
  </si>
  <si>
    <t>IS needs to prioritze</t>
  </si>
  <si>
    <t>Hold</t>
  </si>
  <si>
    <t>Olga will speak with Rob</t>
  </si>
  <si>
    <t>Annual Flooring Replacement ($300,000 Annually)</t>
  </si>
  <si>
    <t>Annual Security Cameras &amp; Alarms ($100,000 Annually)</t>
  </si>
  <si>
    <t>Roll Funds into Remodel</t>
  </si>
  <si>
    <t>Property Acquisition - Handcart Rd Property Next to High School "III"</t>
  </si>
  <si>
    <t>Combined with Gym Replacement in Priority 1</t>
  </si>
  <si>
    <t>Need to do in conjunction with Offsite Infrastructure Project</t>
  </si>
  <si>
    <t>Revised</t>
  </si>
  <si>
    <t>Annual Habitat for Humanity</t>
  </si>
  <si>
    <t>Quest Student Information System</t>
  </si>
  <si>
    <t>Roof Repair - Building 1 Metal Roof</t>
  </si>
  <si>
    <t>Roof Coating</t>
  </si>
  <si>
    <t>Traffic Light @ Mansfield</t>
  </si>
  <si>
    <t>Remodel - Add Multi-purpose Space</t>
  </si>
  <si>
    <t>EHPA Generator Shelter</t>
  </si>
  <si>
    <t>Fencing - Installl 6' Chain Link Fence on Bus Loop Side</t>
  </si>
  <si>
    <t>District Complex - Building 4 Remodel/Expansion</t>
  </si>
  <si>
    <t>District Complex - Building 2 Architectural Design</t>
  </si>
  <si>
    <t>Annual ADA Compliance/Bleacher Retrofit</t>
  </si>
  <si>
    <t>Annual Energy Retrofits</t>
  </si>
  <si>
    <t>Annual Storage Buildings</t>
  </si>
  <si>
    <t>Annual Emergency Renovations &amp; Remodeling</t>
  </si>
  <si>
    <t>2013-2014 Budget Year Projects</t>
  </si>
  <si>
    <t>HVAC Replace Chiller &amp; Controls</t>
  </si>
  <si>
    <t>HVAC Replace (2) chillers &amp; controls</t>
  </si>
  <si>
    <t>HVAC Redesign/Replacement Fan Coil Units</t>
  </si>
  <si>
    <t>HVAC Replace 200 Ton Chiller</t>
  </si>
  <si>
    <t>HVAC Replace (2) 200 Ton Chillers</t>
  </si>
  <si>
    <t>HVAC Replace 200 Ton Chiller (Gym)</t>
  </si>
  <si>
    <t>HVAC Replace Air Handlers &amp; Controls</t>
  </si>
  <si>
    <t>HVAC Renovation</t>
  </si>
  <si>
    <t>HVAC Replace 450 Ton &amp; 250 Ton Chillers</t>
  </si>
  <si>
    <t>HVAC Replace 400 Ton Chiller</t>
  </si>
  <si>
    <t>TV Installation in Classrooms</t>
  </si>
  <si>
    <t>TV Installation in Classrooms - CCTE Building</t>
  </si>
  <si>
    <t>TV Installation in Classrooms - Bld #9</t>
  </si>
  <si>
    <t>TV Installation in Classrooms - audio only</t>
  </si>
  <si>
    <t>New High School</t>
  </si>
  <si>
    <t>High School GGG - Old Pasco Road</t>
  </si>
  <si>
    <t>Impact Fees</t>
  </si>
  <si>
    <t>Penny &amp; Other</t>
  </si>
  <si>
    <t>Product Evaluation</t>
  </si>
  <si>
    <t>Design Complete</t>
  </si>
  <si>
    <t>Design Requisition</t>
  </si>
  <si>
    <t>Material Bid @ Purchasing</t>
  </si>
  <si>
    <t>15/16</t>
  </si>
  <si>
    <t>Not needed.  Maintenance will find out when needs to be done.</t>
  </si>
  <si>
    <t>HVAC Renovation Design</t>
  </si>
  <si>
    <t>Schedule after HVAC Renovation</t>
  </si>
  <si>
    <t>Completed</t>
  </si>
  <si>
    <t>Re-allocate funds to CRES &amp; PVMS HVAC Design</t>
  </si>
  <si>
    <t>Baseball and Dugout Reconstruction</t>
  </si>
  <si>
    <t>Football Stadium Concession Stands, Etc.</t>
  </si>
  <si>
    <t>Community Project / Donation</t>
  </si>
  <si>
    <t>County beginning design of extension</t>
  </si>
  <si>
    <t>In-House Maint Prj</t>
  </si>
  <si>
    <t>Large Cap Project</t>
  </si>
  <si>
    <t>Yes</t>
  </si>
  <si>
    <t>FOSM</t>
  </si>
  <si>
    <t>HVAC controls replacement phase 2</t>
  </si>
  <si>
    <t>HVAC Replace Control System</t>
  </si>
  <si>
    <t>HVAC Replace 250 ton chiller</t>
  </si>
  <si>
    <t>HVAC (2) 300 ton chillers</t>
  </si>
  <si>
    <t>District Complex - Bulding 4 HVAC Replace Control System</t>
  </si>
  <si>
    <t xml:space="preserve">Sign Relocation/Replacement </t>
  </si>
  <si>
    <t>4/18/14</t>
  </si>
  <si>
    <t>Due to SR 52 DOT work</t>
  </si>
  <si>
    <t>MUNIS</t>
  </si>
  <si>
    <t>FUND</t>
  </si>
  <si>
    <t>AMT</t>
  </si>
  <si>
    <t>3921</t>
  </si>
  <si>
    <t>3903</t>
  </si>
  <si>
    <t>3709  3711</t>
  </si>
  <si>
    <t>86100</t>
  </si>
  <si>
    <t>86100   85000</t>
  </si>
  <si>
    <t>85250</t>
  </si>
  <si>
    <t>85200</t>
  </si>
  <si>
    <t>3103</t>
  </si>
  <si>
    <t>82040</t>
  </si>
  <si>
    <t>3710  3711</t>
  </si>
  <si>
    <t>85110</t>
  </si>
  <si>
    <t>3611</t>
  </si>
  <si>
    <t>84070</t>
  </si>
  <si>
    <t>3709</t>
  </si>
  <si>
    <t>84048</t>
  </si>
  <si>
    <t>3714</t>
  </si>
  <si>
    <t>3709  33710  3711</t>
  </si>
  <si>
    <t>Carry Forward from 12/13</t>
  </si>
  <si>
    <t>3712</t>
  </si>
  <si>
    <t>82020</t>
  </si>
  <si>
    <t>85240</t>
  </si>
  <si>
    <t>3101</t>
  </si>
  <si>
    <t>3711</t>
  </si>
  <si>
    <t>82050</t>
  </si>
  <si>
    <t>3611  3709</t>
  </si>
  <si>
    <t>3709    3711</t>
  </si>
  <si>
    <t>3708  3710  3711</t>
  </si>
  <si>
    <t>83000</t>
  </si>
  <si>
    <t>86200</t>
  </si>
  <si>
    <t>84045</t>
  </si>
  <si>
    <t>3900</t>
  </si>
  <si>
    <t>9061</t>
  </si>
  <si>
    <t>9053</t>
  </si>
  <si>
    <t>Added 9/23/13 Part of redevelopment?</t>
  </si>
  <si>
    <t>85140</t>
  </si>
  <si>
    <t>86190</t>
  </si>
  <si>
    <t>85190</t>
  </si>
  <si>
    <t>82000</t>
  </si>
  <si>
    <t>85000</t>
  </si>
  <si>
    <t>81150</t>
  </si>
  <si>
    <t>86150</t>
  </si>
  <si>
    <t>86110</t>
  </si>
  <si>
    <t>3710  3711  3712  3713  3902</t>
  </si>
  <si>
    <t xml:space="preserve">3708  3710   3711  3713 </t>
  </si>
  <si>
    <t>3712  3903</t>
  </si>
  <si>
    <t>85170</t>
  </si>
  <si>
    <t>83260</t>
  </si>
  <si>
    <r>
      <t xml:space="preserve">Fencing - Install Aluminum Weld Fence at Front Entrance and to Clinic  </t>
    </r>
    <r>
      <rPr>
        <b/>
        <sz val="9"/>
        <color theme="1"/>
        <rFont val="Calibri"/>
        <family val="2"/>
        <scheme val="minor"/>
      </rPr>
      <t>Safety Issue</t>
    </r>
  </si>
  <si>
    <t>3900  3904</t>
  </si>
  <si>
    <t>3713</t>
  </si>
  <si>
    <t>3709  3713</t>
  </si>
  <si>
    <t>85120</t>
  </si>
  <si>
    <t>3611  3713</t>
  </si>
  <si>
    <t>3710</t>
  </si>
  <si>
    <t>85230</t>
  </si>
  <si>
    <t>3709  3710</t>
  </si>
  <si>
    <t>3708</t>
  </si>
  <si>
    <t>3101  3611</t>
  </si>
  <si>
    <t>3108  3713</t>
  </si>
  <si>
    <t>86000</t>
  </si>
  <si>
    <t>82010</t>
  </si>
  <si>
    <t>83240</t>
  </si>
  <si>
    <t>9002</t>
  </si>
  <si>
    <t>9430</t>
  </si>
  <si>
    <t>9031</t>
  </si>
  <si>
    <t>84210</t>
  </si>
  <si>
    <t>84220</t>
  </si>
  <si>
    <t>3715</t>
  </si>
  <si>
    <t>Annual Other Vehicles</t>
  </si>
  <si>
    <t xml:space="preserve">Annual Buses </t>
  </si>
  <si>
    <t>0000</t>
  </si>
  <si>
    <t>00000</t>
  </si>
  <si>
    <t>3714    3903   3921</t>
  </si>
  <si>
    <t>85500</t>
  </si>
  <si>
    <t>85160</t>
  </si>
  <si>
    <t>80010</t>
  </si>
  <si>
    <t>9420</t>
  </si>
  <si>
    <t>3904</t>
  </si>
  <si>
    <t>9021</t>
  </si>
  <si>
    <t>9019</t>
  </si>
  <si>
    <t>85180</t>
  </si>
  <si>
    <t>9012</t>
  </si>
  <si>
    <t>86180</t>
  </si>
  <si>
    <t>85100</t>
  </si>
  <si>
    <t>86140</t>
  </si>
  <si>
    <t>85210</t>
  </si>
  <si>
    <t>85220</t>
  </si>
  <si>
    <t>Student Teacher Computers</t>
  </si>
  <si>
    <t>84060</t>
  </si>
  <si>
    <t>84080</t>
  </si>
  <si>
    <t>Administrative Computers</t>
  </si>
  <si>
    <t>9421</t>
  </si>
  <si>
    <t>9099</t>
  </si>
  <si>
    <t>87055</t>
  </si>
  <si>
    <t>3903   3921</t>
  </si>
  <si>
    <t>9009</t>
  </si>
  <si>
    <t>84500</t>
  </si>
  <si>
    <t>89020</t>
  </si>
  <si>
    <t>9039</t>
  </si>
  <si>
    <t>84510</t>
  </si>
  <si>
    <t>9426</t>
  </si>
  <si>
    <t>86160</t>
  </si>
  <si>
    <t>81000</t>
  </si>
  <si>
    <t>84060   84080</t>
  </si>
  <si>
    <t>89990</t>
  </si>
  <si>
    <t>87045</t>
  </si>
  <si>
    <t>87099</t>
  </si>
  <si>
    <t>Row Labels</t>
  </si>
  <si>
    <t>Grand Total</t>
  </si>
  <si>
    <t>Column Labels</t>
  </si>
  <si>
    <t>Sum of Adjusted Estimate</t>
  </si>
  <si>
    <t>(All)</t>
  </si>
  <si>
    <t>Sum of Budget Estimate</t>
  </si>
  <si>
    <t>86100 Total</t>
  </si>
  <si>
    <t>86100   85000 Total</t>
  </si>
  <si>
    <t>00000 Total</t>
  </si>
  <si>
    <t>80010 Total</t>
  </si>
  <si>
    <t>81000 Total</t>
  </si>
  <si>
    <t>81150 Total</t>
  </si>
  <si>
    <t>82000 Total</t>
  </si>
  <si>
    <t>82010 Total</t>
  </si>
  <si>
    <t>82020 Total</t>
  </si>
  <si>
    <t>82040 Total</t>
  </si>
  <si>
    <t>82050 Total</t>
  </si>
  <si>
    <t>83000 Total</t>
  </si>
  <si>
    <t>83240 Total</t>
  </si>
  <si>
    <t>83260 Total</t>
  </si>
  <si>
    <t>84045 Total</t>
  </si>
  <si>
    <t>84048 Total</t>
  </si>
  <si>
    <t>84060 Total</t>
  </si>
  <si>
    <t>84070 Total</t>
  </si>
  <si>
    <t>84080 Total</t>
  </si>
  <si>
    <t>84210 Total</t>
  </si>
  <si>
    <t>84220 Total</t>
  </si>
  <si>
    <t>84500 Total</t>
  </si>
  <si>
    <t>84510 Total</t>
  </si>
  <si>
    <t>85000 Total</t>
  </si>
  <si>
    <t>85100 Total</t>
  </si>
  <si>
    <t>85110 Total</t>
  </si>
  <si>
    <t>85120 Total</t>
  </si>
  <si>
    <t>85160 Total</t>
  </si>
  <si>
    <t>85180 Total</t>
  </si>
  <si>
    <t>85200 Total</t>
  </si>
  <si>
    <t>85210 Total</t>
  </si>
  <si>
    <t>85220 Total</t>
  </si>
  <si>
    <t>85240 Total</t>
  </si>
  <si>
    <t>85250 Total</t>
  </si>
  <si>
    <t>85500 Total</t>
  </si>
  <si>
    <t>86000 Total</t>
  </si>
  <si>
    <t>86110 Total</t>
  </si>
  <si>
    <t>86140 Total</t>
  </si>
  <si>
    <t>86180 Total</t>
  </si>
  <si>
    <t>87055 Total</t>
  </si>
  <si>
    <t>89020 Total</t>
  </si>
  <si>
    <t>3913</t>
  </si>
  <si>
    <t>13/14 Total</t>
  </si>
  <si>
    <t>Well and Sanitary Lift coded to Centennial ES 0401</t>
  </si>
  <si>
    <t>85190 Total</t>
  </si>
  <si>
    <t>Concatenate</t>
  </si>
  <si>
    <t>Master Redevelopment</t>
  </si>
  <si>
    <t>1314</t>
  </si>
  <si>
    <t>Annual Technology and Equipment ( Student Computers)</t>
  </si>
  <si>
    <t>Annual Technology and Equipment (Admin Computers)</t>
  </si>
  <si>
    <t>Merge with renovation</t>
  </si>
  <si>
    <t>(blank)</t>
  </si>
  <si>
    <t>(Multiple Items)</t>
  </si>
  <si>
    <t>Roll</t>
  </si>
  <si>
    <t>Penny Bond</t>
  </si>
  <si>
    <t xml:space="preserve">Floor Project Complete Merge with Renovation </t>
  </si>
  <si>
    <t>3</t>
  </si>
  <si>
    <t>5</t>
  </si>
  <si>
    <t>7</t>
  </si>
  <si>
    <t>Waiting on Developer</t>
  </si>
  <si>
    <t>Part of Renovation</t>
  </si>
  <si>
    <t>Out for Bid</t>
  </si>
  <si>
    <t>Property Acquisition - Elementary Site in 54 Corridor in Odessa Area - Elem "Q"</t>
  </si>
  <si>
    <t>1</t>
  </si>
  <si>
    <t>Part of Remodel</t>
  </si>
  <si>
    <t>Design is funded</t>
  </si>
  <si>
    <t>Need to increase to $1.5 mill</t>
  </si>
  <si>
    <t>Questions</t>
  </si>
  <si>
    <t>Proposed 14-15 Projects</t>
  </si>
  <si>
    <t>Booster Concession Stand and Restrooms</t>
  </si>
  <si>
    <t>2</t>
  </si>
  <si>
    <t>6</t>
  </si>
  <si>
    <t>Floor was done.</t>
  </si>
  <si>
    <t>Mark will check on</t>
  </si>
  <si>
    <t>Needs to be done with remodel</t>
  </si>
  <si>
    <t>Budget being determined</t>
  </si>
  <si>
    <t>Property Acquisition - Elementary "B" Site in 54 Corridor in Odessa Area</t>
  </si>
  <si>
    <t>Lg Cap Project</t>
  </si>
  <si>
    <t>District Complex - Building 2 Remodel</t>
  </si>
  <si>
    <t>Remodel Clinic</t>
  </si>
  <si>
    <t>New K-8 School</t>
  </si>
  <si>
    <t xml:space="preserve">Starkey Ranch K-8 </t>
  </si>
  <si>
    <t>Rev Priority</t>
  </si>
  <si>
    <t>District Complex - Building 3 Temp Remodel Training</t>
  </si>
  <si>
    <t>Temp Train Space while Bldg 4 being remodeled.  Will be offices later.</t>
  </si>
  <si>
    <t>$400,000 for furniture</t>
  </si>
  <si>
    <t>roll</t>
  </si>
  <si>
    <t>Not needed now.</t>
  </si>
  <si>
    <t>Couple this with other projects</t>
  </si>
  <si>
    <t>16/17</t>
  </si>
  <si>
    <t>New Bleachers, Male/Female Lockers</t>
  </si>
  <si>
    <t>Annual Technology and Equipment (Admin Computers, Servers, Software)</t>
  </si>
  <si>
    <t>Annual Fencing Repair and Upgrade</t>
  </si>
  <si>
    <t>OTIS</t>
  </si>
  <si>
    <t>Annual Telephone Repair</t>
  </si>
  <si>
    <t>Need $10k extra for GMS</t>
  </si>
  <si>
    <t>Maintenance will check on</t>
  </si>
  <si>
    <t>Budget to be determined</t>
  </si>
  <si>
    <t>9</t>
  </si>
  <si>
    <t>Summer 2015</t>
  </si>
  <si>
    <t>Not sure when this should be done</t>
  </si>
  <si>
    <t>Added for 2nd elementary site - Bexley Ranch</t>
  </si>
  <si>
    <t>82051</t>
  </si>
  <si>
    <t>14/16</t>
  </si>
  <si>
    <t>82052</t>
  </si>
  <si>
    <t>82053</t>
  </si>
  <si>
    <t>15/17</t>
  </si>
  <si>
    <t>4</t>
  </si>
  <si>
    <t>82054</t>
  </si>
  <si>
    <t>14/17</t>
  </si>
  <si>
    <t>82055</t>
  </si>
  <si>
    <t>15/18</t>
  </si>
  <si>
    <t>82056</t>
  </si>
  <si>
    <t>14/18</t>
  </si>
  <si>
    <t>82057</t>
  </si>
  <si>
    <t>15/19</t>
  </si>
  <si>
    <t>8</t>
  </si>
  <si>
    <t>82058</t>
  </si>
  <si>
    <t>14/19</t>
  </si>
  <si>
    <t>82059</t>
  </si>
  <si>
    <t>15/20</t>
  </si>
  <si>
    <t>10</t>
  </si>
  <si>
    <t>17/18</t>
  </si>
  <si>
    <t>18/19</t>
  </si>
  <si>
    <t>19/20</t>
  </si>
  <si>
    <t>20/21</t>
  </si>
  <si>
    <t>21/22</t>
  </si>
  <si>
    <t>22/23</t>
  </si>
  <si>
    <t>23/24</t>
  </si>
  <si>
    <t>82011</t>
  </si>
  <si>
    <t>82012</t>
  </si>
  <si>
    <t>82013</t>
  </si>
  <si>
    <t>82014</t>
  </si>
  <si>
    <t>82015</t>
  </si>
  <si>
    <t>82016</t>
  </si>
  <si>
    <t>82017</t>
  </si>
  <si>
    <t>82018</t>
  </si>
  <si>
    <t>82019</t>
  </si>
  <si>
    <t>84211</t>
  </si>
  <si>
    <t>84212</t>
  </si>
  <si>
    <t>84213</t>
  </si>
  <si>
    <t>84214</t>
  </si>
  <si>
    <t>84215</t>
  </si>
  <si>
    <t>84216</t>
  </si>
  <si>
    <t>84217</t>
  </si>
  <si>
    <t>84218</t>
  </si>
  <si>
    <t>84219</t>
  </si>
  <si>
    <t>83241</t>
  </si>
  <si>
    <t>83242</t>
  </si>
  <si>
    <t>83243</t>
  </si>
  <si>
    <t>83244</t>
  </si>
  <si>
    <t>83245</t>
  </si>
  <si>
    <t>83246</t>
  </si>
  <si>
    <t>83247</t>
  </si>
  <si>
    <t>83248</t>
  </si>
  <si>
    <t>83249</t>
  </si>
  <si>
    <t>83261</t>
  </si>
  <si>
    <t>83262</t>
  </si>
  <si>
    <t>83263</t>
  </si>
  <si>
    <t>83264</t>
  </si>
  <si>
    <t>83265</t>
  </si>
  <si>
    <t>83266</t>
  </si>
  <si>
    <t>83267</t>
  </si>
  <si>
    <t>83268</t>
  </si>
  <si>
    <t>83269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</si>
  <si>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</si>
  <si>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</si>
  <si>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</si>
  <si>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</si>
  <si>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</si>
  <si>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</si>
  <si>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</si>
  <si>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</si>
  <si>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</si>
  <si>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86161</t>
  </si>
  <si>
    <t>86162</t>
  </si>
  <si>
    <t>86163</t>
  </si>
  <si>
    <t>86164</t>
  </si>
  <si>
    <t>86165</t>
  </si>
  <si>
    <t>86166</t>
  </si>
  <si>
    <t>86167</t>
  </si>
  <si>
    <t>86168</t>
  </si>
  <si>
    <t>86169</t>
  </si>
  <si>
    <t>85181</t>
  </si>
  <si>
    <t>85182</t>
  </si>
  <si>
    <t>85183</t>
  </si>
  <si>
    <t>85184</t>
  </si>
  <si>
    <t>85185</t>
  </si>
  <si>
    <t>85186</t>
  </si>
  <si>
    <t>85187</t>
  </si>
  <si>
    <t>85188</t>
  </si>
  <si>
    <t>85189</t>
  </si>
  <si>
    <t>85121</t>
  </si>
  <si>
    <t>85122</t>
  </si>
  <si>
    <t>85123</t>
  </si>
  <si>
    <t>85124</t>
  </si>
  <si>
    <t>85125</t>
  </si>
  <si>
    <t>85126</t>
  </si>
  <si>
    <t>85127</t>
  </si>
  <si>
    <t>85128</t>
  </si>
  <si>
    <t>85129</t>
  </si>
  <si>
    <t>82001</t>
  </si>
  <si>
    <t>82002</t>
  </si>
  <si>
    <t>82003</t>
  </si>
  <si>
    <t>82004</t>
  </si>
  <si>
    <t>82005</t>
  </si>
  <si>
    <t>82006</t>
  </si>
  <si>
    <t>82007</t>
  </si>
  <si>
    <t>82008</t>
  </si>
  <si>
    <t>82009</t>
  </si>
  <si>
    <t>85111</t>
  </si>
  <si>
    <t>85112</t>
  </si>
  <si>
    <t>85113</t>
  </si>
  <si>
    <t>85114</t>
  </si>
  <si>
    <t>85115</t>
  </si>
  <si>
    <t>85116</t>
  </si>
  <si>
    <t>85117</t>
  </si>
  <si>
    <t>85118</t>
  </si>
  <si>
    <t>85119</t>
  </si>
  <si>
    <t>86181</t>
  </si>
  <si>
    <t>86182</t>
  </si>
  <si>
    <t>86183</t>
  </si>
  <si>
    <t>86184</t>
  </si>
  <si>
    <t>86185</t>
  </si>
  <si>
    <t>86186</t>
  </si>
  <si>
    <t>86187</t>
  </si>
  <si>
    <t>86188</t>
  </si>
  <si>
    <t>86189</t>
  </si>
  <si>
    <t>Drainage Improvements</t>
  </si>
  <si>
    <t>85101</t>
  </si>
  <si>
    <t>85102</t>
  </si>
  <si>
    <t>85103</t>
  </si>
  <si>
    <t>85104</t>
  </si>
  <si>
    <t>85105</t>
  </si>
  <si>
    <t>85106</t>
  </si>
  <si>
    <t>85107</t>
  </si>
  <si>
    <t>85108</t>
  </si>
  <si>
    <t>85109</t>
  </si>
  <si>
    <t>86111</t>
  </si>
  <si>
    <t>86112</t>
  </si>
  <si>
    <t>86113</t>
  </si>
  <si>
    <t>86114</t>
  </si>
  <si>
    <t>86115</t>
  </si>
  <si>
    <t>86116</t>
  </si>
  <si>
    <t>86117</t>
  </si>
  <si>
    <t>86118</t>
  </si>
  <si>
    <t>86119</t>
  </si>
  <si>
    <t>86141</t>
  </si>
  <si>
    <t>86142</t>
  </si>
  <si>
    <t>86143</t>
  </si>
  <si>
    <t>86144</t>
  </si>
  <si>
    <t>86145</t>
  </si>
  <si>
    <t>86146</t>
  </si>
  <si>
    <t>86147</t>
  </si>
  <si>
    <t>86148</t>
  </si>
  <si>
    <t>86149</t>
  </si>
  <si>
    <t>81001</t>
  </si>
  <si>
    <t>81002</t>
  </si>
  <si>
    <t>81003</t>
  </si>
  <si>
    <t>81004</t>
  </si>
  <si>
    <t>81005</t>
  </si>
  <si>
    <t>81006</t>
  </si>
  <si>
    <t>81007</t>
  </si>
  <si>
    <t>81008</t>
  </si>
  <si>
    <t>81009</t>
  </si>
  <si>
    <t>85221</t>
  </si>
  <si>
    <t>85222</t>
  </si>
  <si>
    <t>85223</t>
  </si>
  <si>
    <t>85224</t>
  </si>
  <si>
    <t>85225</t>
  </si>
  <si>
    <t>85226</t>
  </si>
  <si>
    <t>85227</t>
  </si>
  <si>
    <t>85228</t>
  </si>
  <si>
    <t>85229</t>
  </si>
  <si>
    <t>82041</t>
  </si>
  <si>
    <t>82042</t>
  </si>
  <si>
    <t>82043</t>
  </si>
  <si>
    <t>82044</t>
  </si>
  <si>
    <t>82045</t>
  </si>
  <si>
    <t>82046</t>
  </si>
  <si>
    <t>82047</t>
  </si>
  <si>
    <t>82048</t>
  </si>
  <si>
    <t>82049</t>
  </si>
  <si>
    <t>84061</t>
  </si>
  <si>
    <t>84062</t>
  </si>
  <si>
    <t>84063</t>
  </si>
  <si>
    <t>84064</t>
  </si>
  <si>
    <t>84065</t>
  </si>
  <si>
    <t>84066</t>
  </si>
  <si>
    <t>84067</t>
  </si>
  <si>
    <t>84068</t>
  </si>
  <si>
    <t>84069</t>
  </si>
  <si>
    <t>84081</t>
  </si>
  <si>
    <t>84082</t>
  </si>
  <si>
    <t>84083</t>
  </si>
  <si>
    <t>84084</t>
  </si>
  <si>
    <t>84085</t>
  </si>
  <si>
    <t>84086</t>
  </si>
  <si>
    <t>84087</t>
  </si>
  <si>
    <t>84088</t>
  </si>
  <si>
    <t>84089</t>
  </si>
  <si>
    <t>83001</t>
  </si>
  <si>
    <t>83002</t>
  </si>
  <si>
    <t>83003</t>
  </si>
  <si>
    <t>83004</t>
  </si>
  <si>
    <t>83005</t>
  </si>
  <si>
    <t>83006</t>
  </si>
  <si>
    <t>83007</t>
  </si>
  <si>
    <t>83008</t>
  </si>
  <si>
    <t>83009</t>
  </si>
  <si>
    <t>Campus Redevelopment Added Cost</t>
  </si>
  <si>
    <t>86151</t>
  </si>
  <si>
    <t>Covered Sidewalks to Prevent Water Intrusion</t>
  </si>
  <si>
    <t>Should this be $15.15 mill? Combined with Tech Infrastructure Upgrades?</t>
  </si>
  <si>
    <t>Additional Funds Needed</t>
  </si>
  <si>
    <t>Original Budget $355,826</t>
  </si>
  <si>
    <t>85211</t>
  </si>
  <si>
    <t>3914</t>
  </si>
  <si>
    <t xml:space="preserve">Traffic and Safety Improvements with Interlaken Road </t>
  </si>
  <si>
    <t>Curr Car line on Interlaken.  Do we need to do something?</t>
  </si>
  <si>
    <t>Starkey Ranch K-8 Site Engineering</t>
  </si>
  <si>
    <t>Additional funds needed for roof replacement, add new classroom building, additional site costs for site dev / stormwater</t>
  </si>
  <si>
    <t>Added $1 mill for 850 students &amp; Extensive Site Development</t>
  </si>
  <si>
    <t>Added $3 mill to budget for roof replacement, new classroom building, additional site costs for stie dev / stormwater</t>
  </si>
  <si>
    <t>Shift Baseball Field Complex due to Road Widening</t>
  </si>
  <si>
    <t>HVAC Replace (2) 200 Ton Chillers &amp; Controls</t>
  </si>
  <si>
    <t>Should this be tied to controls replacement?</t>
  </si>
  <si>
    <t>HVAC Replace (2) 100 Ton Chillers &amp; Controls</t>
  </si>
  <si>
    <t>HVAC Replace (2) 250 Ton Chillers</t>
  </si>
  <si>
    <t>HVAC Redesign/Replacement Fan Coil Units - ESE Bld #4</t>
  </si>
  <si>
    <t>Elementary B - Bexley Ranch South</t>
  </si>
  <si>
    <t>Remodel Bld #1 &amp; #2; Parking And Traffic Improvements</t>
  </si>
  <si>
    <t>Track Reconstruction</t>
  </si>
  <si>
    <t>Remodel or Build New Space for Cosmetology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</si>
</sst>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</font>
    <font>
      <strike/>
      <sz val="9"/>
      <color theme="1"/>
      <name val="Calibri"/>
      <family val="2"/>
      <scheme val="minor"/>
    </font>
    <font>
      <strike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3">
    <xf numFmtId="0" fontId="0" fillId="0" borderId="0" xfId="0"/>
    <xf numFmtId="42" fontId="0" fillId="0" borderId="0" xfId="1" applyNumberFormat="1" applyFont="1"/>
    <xf numFmtId="0" fontId="0" fillId="0" borderId="0" xfId="0" applyBorder="1"/>
    <xf numFmtId="0" fontId="3" fillId="0" borderId="0" xfId="0" applyFont="1"/>
    <xf numFmtId="42" fontId="3" fillId="0" borderId="0" xfId="1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0" fillId="0" borderId="0" xfId="0" applyNumberForma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  <xf numFmtId="164" fontId="4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/>
    <xf numFmtId="42" fontId="10" fillId="0" borderId="1" xfId="1" applyNumberFormat="1" applyFont="1" applyBorder="1" applyAlignment="1"/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42" fontId="10" fillId="0" borderId="1" xfId="1" applyNumberFormat="1" applyFont="1" applyFill="1" applyBorder="1" applyAlignment="1"/>
    <xf numFmtId="0" fontId="9" fillId="0" borderId="1" xfId="0" applyFont="1" applyFill="1" applyBorder="1"/>
    <xf numFmtId="0" fontId="0" fillId="0" borderId="0" xfId="0" applyFill="1"/>
    <xf numFmtId="0" fontId="4" fillId="0" borderId="0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1" xfId="0" applyFont="1" applyFill="1" applyBorder="1"/>
    <xf numFmtId="165" fontId="11" fillId="0" borderId="1" xfId="0" applyNumberFormat="1" applyFont="1" applyFill="1" applyBorder="1"/>
    <xf numFmtId="10" fontId="11" fillId="0" borderId="0" xfId="0" applyNumberFormat="1" applyFont="1" applyFill="1" applyBorder="1"/>
    <xf numFmtId="165" fontId="11" fillId="0" borderId="0" xfId="0" applyNumberFormat="1" applyFont="1" applyFill="1" applyBorder="1"/>
    <xf numFmtId="10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wrapText="1"/>
    </xf>
    <xf numFmtId="42" fontId="3" fillId="0" borderId="0" xfId="1" applyNumberFormat="1" applyFont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42" fontId="0" fillId="0" borderId="1" xfId="1" applyNumberFormat="1" applyFont="1" applyBorder="1"/>
    <xf numFmtId="49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/>
    </xf>
    <xf numFmtId="42" fontId="10" fillId="2" borderId="1" xfId="1" applyNumberFormat="1" applyFont="1" applyFill="1" applyBorder="1" applyAlignment="1"/>
    <xf numFmtId="0" fontId="9" fillId="2" borderId="1" xfId="0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49" fontId="9" fillId="4" borderId="1" xfId="0" applyNumberFormat="1" applyFont="1" applyFill="1" applyBorder="1" applyAlignment="1">
      <alignment horizontal="center" wrapText="1"/>
    </xf>
    <xf numFmtId="0" fontId="9" fillId="4" borderId="1" xfId="0" applyFont="1" applyFill="1" applyBorder="1" applyAlignment="1"/>
    <xf numFmtId="0" fontId="9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center"/>
    </xf>
    <xf numFmtId="42" fontId="10" fillId="4" borderId="1" xfId="1" applyNumberFormat="1" applyFont="1" applyFill="1" applyBorder="1" applyAlignment="1"/>
    <xf numFmtId="0" fontId="9" fillId="4" borderId="1" xfId="0" applyFont="1" applyFill="1" applyBorder="1" applyAlignment="1">
      <alignment horizontal="left"/>
    </xf>
    <xf numFmtId="42" fontId="3" fillId="0" borderId="0" xfId="1" applyNumberFormat="1" applyFont="1" applyFill="1" applyAlignment="1">
      <alignment horizontal="center" wrapText="1"/>
    </xf>
    <xf numFmtId="42" fontId="0" fillId="0" borderId="0" xfId="1" applyNumberFormat="1" applyFont="1" applyFill="1" applyBorder="1"/>
    <xf numFmtId="42" fontId="0" fillId="0" borderId="0" xfId="1" applyNumberFormat="1" applyFont="1" applyFill="1"/>
    <xf numFmtId="0" fontId="10" fillId="0" borderId="0" xfId="0" applyFont="1" applyAlignment="1">
      <alignment horizontal="left"/>
    </xf>
    <xf numFmtId="49" fontId="9" fillId="5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/>
    <xf numFmtId="0" fontId="9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center"/>
    </xf>
    <xf numFmtId="42" fontId="10" fillId="5" borderId="1" xfId="1" applyNumberFormat="1" applyFont="1" applyFill="1" applyBorder="1" applyAlignment="1"/>
    <xf numFmtId="49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42" fontId="13" fillId="0" borderId="1" xfId="1" applyNumberFormat="1" applyFont="1" applyFill="1" applyBorder="1" applyAlignment="1"/>
    <xf numFmtId="42" fontId="0" fillId="0" borderId="0" xfId="1" applyNumberFormat="1" applyFont="1" applyBorder="1"/>
    <xf numFmtId="49" fontId="10" fillId="4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2" fontId="10" fillId="6" borderId="1" xfId="1" applyNumberFormat="1" applyFont="1" applyFill="1" applyBorder="1" applyAlignment="1"/>
    <xf numFmtId="0" fontId="0" fillId="6" borderId="0" xfId="0" applyFill="1"/>
    <xf numFmtId="164" fontId="4" fillId="6" borderId="0" xfId="0" applyNumberFormat="1" applyFont="1" applyFill="1" applyBorder="1" applyAlignment="1">
      <alignment horizontal="right"/>
    </xf>
    <xf numFmtId="42" fontId="13" fillId="0" borderId="1" xfId="1" applyNumberFormat="1" applyFont="1" applyBorder="1" applyAlignment="1"/>
    <xf numFmtId="49" fontId="9" fillId="6" borderId="1" xfId="0" applyNumberFormat="1" applyFont="1" applyFill="1" applyBorder="1" applyAlignment="1">
      <alignment horizontal="center" wrapText="1"/>
    </xf>
    <xf numFmtId="0" fontId="9" fillId="6" borderId="1" xfId="0" applyFont="1" applyFill="1" applyBorder="1" applyAlignment="1"/>
    <xf numFmtId="0" fontId="9" fillId="6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left" wrapText="1"/>
    </xf>
    <xf numFmtId="0" fontId="9" fillId="7" borderId="1" xfId="0" applyFont="1" applyFill="1" applyBorder="1" applyAlignment="1">
      <alignment horizontal="center" wrapText="1"/>
    </xf>
    <xf numFmtId="0" fontId="9" fillId="8" borderId="1" xfId="0" applyFont="1" applyFill="1" applyBorder="1" applyAlignment="1">
      <alignment horizontal="left" wrapText="1"/>
    </xf>
    <xf numFmtId="49" fontId="10" fillId="8" borderId="1" xfId="0" applyNumberFormat="1" applyFont="1" applyFill="1" applyBorder="1" applyAlignment="1">
      <alignment horizontal="center"/>
    </xf>
    <xf numFmtId="42" fontId="10" fillId="8" borderId="1" xfId="1" applyNumberFormat="1" applyFont="1" applyFill="1" applyBorder="1" applyAlignment="1"/>
    <xf numFmtId="0" fontId="9" fillId="6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164" fontId="10" fillId="6" borderId="1" xfId="0" applyNumberFormat="1" applyFont="1" applyFill="1" applyBorder="1" applyAlignment="1">
      <alignment horizontal="left"/>
    </xf>
    <xf numFmtId="49" fontId="10" fillId="0" borderId="1" xfId="1" applyNumberFormat="1" applyFont="1" applyFill="1" applyBorder="1" applyAlignment="1">
      <alignment horizontal="left"/>
    </xf>
    <xf numFmtId="0" fontId="0" fillId="0" borderId="0" xfId="0" applyFont="1"/>
    <xf numFmtId="0" fontId="0" fillId="0" borderId="0" xfId="0" applyFont="1" applyFill="1"/>
    <xf numFmtId="0" fontId="9" fillId="4" borderId="1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2" fontId="10" fillId="0" borderId="0" xfId="1" applyNumberFormat="1" applyFont="1" applyFill="1" applyBorder="1" applyAlignment="1"/>
    <xf numFmtId="42" fontId="10" fillId="0" borderId="0" xfId="1" applyNumberFormat="1" applyFont="1" applyBorder="1" applyAlignment="1"/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9" fillId="0" borderId="2" xfId="0" applyFont="1" applyFill="1" applyBorder="1"/>
    <xf numFmtId="10" fontId="9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center"/>
    </xf>
    <xf numFmtId="42" fontId="0" fillId="0" borderId="2" xfId="1" applyNumberFormat="1" applyFont="1" applyBorder="1"/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Border="1"/>
    <xf numFmtId="0" fontId="0" fillId="3" borderId="0" xfId="0" applyFill="1" applyBorder="1"/>
    <xf numFmtId="0" fontId="0" fillId="2" borderId="0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9" fillId="0" borderId="3" xfId="0" applyNumberFormat="1" applyFont="1" applyBorder="1" applyAlignment="1">
      <alignment horizontal="center" wrapText="1"/>
    </xf>
    <xf numFmtId="49" fontId="9" fillId="0" borderId="6" xfId="0" applyNumberFormat="1" applyFont="1" applyBorder="1" applyAlignment="1">
      <alignment horizontal="center" wrapText="1"/>
    </xf>
    <xf numFmtId="42" fontId="10" fillId="7" borderId="1" xfId="1" applyNumberFormat="1" applyFont="1" applyFill="1" applyBorder="1" applyAlignment="1"/>
    <xf numFmtId="0" fontId="9" fillId="8" borderId="1" xfId="0" applyFont="1" applyFill="1" applyBorder="1" applyAlignment="1"/>
    <xf numFmtId="49" fontId="9" fillId="8" borderId="1" xfId="0" applyNumberFormat="1" applyFont="1" applyFill="1" applyBorder="1" applyAlignment="1">
      <alignment horizontal="center" wrapText="1"/>
    </xf>
    <xf numFmtId="0" fontId="9" fillId="7" borderId="1" xfId="0" applyFont="1" applyFill="1" applyBorder="1" applyAlignment="1"/>
    <xf numFmtId="0" fontId="9" fillId="7" borderId="1" xfId="0" applyFont="1" applyFill="1" applyBorder="1" applyAlignment="1">
      <alignment wrapText="1"/>
    </xf>
    <xf numFmtId="49" fontId="10" fillId="7" borderId="1" xfId="0" applyNumberFormat="1" applyFont="1" applyFill="1" applyBorder="1" applyAlignment="1">
      <alignment horizontal="center"/>
    </xf>
    <xf numFmtId="49" fontId="9" fillId="7" borderId="1" xfId="0" applyNumberFormat="1" applyFont="1" applyFill="1" applyBorder="1" applyAlignment="1">
      <alignment horizontal="center" wrapText="1"/>
    </xf>
    <xf numFmtId="0" fontId="9" fillId="8" borderId="1" xfId="0" applyFont="1" applyFill="1" applyBorder="1" applyAlignment="1">
      <alignment wrapText="1"/>
    </xf>
    <xf numFmtId="0" fontId="9" fillId="8" borderId="1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/>
    </xf>
    <xf numFmtId="0" fontId="0" fillId="9" borderId="0" xfId="0" applyFill="1"/>
    <xf numFmtId="0" fontId="9" fillId="0" borderId="1" xfId="0" applyNumberFormat="1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center" wrapText="1"/>
    </xf>
    <xf numFmtId="41" fontId="6" fillId="0" borderId="0" xfId="0" applyNumberFormat="1" applyFont="1" applyAlignment="1">
      <alignment horizontal="center"/>
    </xf>
    <xf numFmtId="41" fontId="10" fillId="2" borderId="1" xfId="0" applyNumberFormat="1" applyFont="1" applyFill="1" applyBorder="1" applyAlignment="1">
      <alignment horizontal="center"/>
    </xf>
    <xf numFmtId="41" fontId="10" fillId="0" borderId="1" xfId="0" applyNumberFormat="1" applyFont="1" applyBorder="1" applyAlignment="1">
      <alignment horizontal="center"/>
    </xf>
    <xf numFmtId="41" fontId="10" fillId="4" borderId="1" xfId="0" applyNumberFormat="1" applyFont="1" applyFill="1" applyBorder="1" applyAlignment="1">
      <alignment horizontal="center"/>
    </xf>
    <xf numFmtId="41" fontId="10" fillId="0" borderId="1" xfId="0" applyNumberFormat="1" applyFont="1" applyFill="1" applyBorder="1" applyAlignment="1">
      <alignment horizontal="center"/>
    </xf>
    <xf numFmtId="41" fontId="10" fillId="8" borderId="1" xfId="0" applyNumberFormat="1" applyFont="1" applyFill="1" applyBorder="1" applyAlignment="1">
      <alignment horizontal="center"/>
    </xf>
    <xf numFmtId="41" fontId="10" fillId="6" borderId="1" xfId="0" applyNumberFormat="1" applyFont="1" applyFill="1" applyBorder="1" applyAlignment="1">
      <alignment horizontal="center"/>
    </xf>
    <xf numFmtId="41" fontId="10" fillId="7" borderId="1" xfId="0" applyNumberFormat="1" applyFont="1" applyFill="1" applyBorder="1" applyAlignment="1">
      <alignment horizontal="center"/>
    </xf>
    <xf numFmtId="41" fontId="10" fillId="0" borderId="0" xfId="0" applyNumberFormat="1" applyFont="1" applyBorder="1" applyAlignment="1">
      <alignment horizontal="center"/>
    </xf>
    <xf numFmtId="41" fontId="0" fillId="0" borderId="1" xfId="0" applyNumberFormat="1" applyFont="1" applyBorder="1" applyAlignment="1">
      <alignment horizontal="center"/>
    </xf>
    <xf numFmtId="41" fontId="0" fillId="0" borderId="2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 applyFont="1" applyAlignment="1">
      <alignment horizontal="center"/>
    </xf>
    <xf numFmtId="49" fontId="10" fillId="4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7" borderId="1" xfId="0" applyNumberFormat="1" applyFont="1" applyFill="1" applyBorder="1" applyAlignment="1">
      <alignment horizontal="center" wrapText="1"/>
    </xf>
    <xf numFmtId="41" fontId="10" fillId="4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0" fillId="0" borderId="0" xfId="0" pivotButton="1"/>
    <xf numFmtId="0" fontId="0" fillId="0" borderId="0" xfId="0" applyNumberFormat="1"/>
    <xf numFmtId="49" fontId="9" fillId="4" borderId="0" xfId="0" applyNumberFormat="1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2" fontId="3" fillId="0" borderId="0" xfId="1" applyNumberFormat="1" applyFont="1" applyBorder="1"/>
    <xf numFmtId="42" fontId="3" fillId="0" borderId="0" xfId="1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 indent="1"/>
    </xf>
    <xf numFmtId="0" fontId="10" fillId="4" borderId="0" xfId="0" applyFont="1" applyFill="1" applyBorder="1" applyAlignment="1">
      <alignment horizontal="center"/>
    </xf>
    <xf numFmtId="0" fontId="9" fillId="4" borderId="1" xfId="0" applyFont="1" applyFill="1" applyBorder="1"/>
    <xf numFmtId="0" fontId="0" fillId="4" borderId="1" xfId="0" applyFill="1" applyBorder="1"/>
    <xf numFmtId="0" fontId="9" fillId="0" borderId="1" xfId="0" applyFont="1" applyBorder="1"/>
    <xf numFmtId="0" fontId="9" fillId="2" borderId="1" xfId="0" applyFont="1" applyFill="1" applyBorder="1"/>
    <xf numFmtId="0" fontId="9" fillId="7" borderId="1" xfId="0" applyFont="1" applyFill="1" applyBorder="1"/>
    <xf numFmtId="0" fontId="9" fillId="8" borderId="1" xfId="0" applyFont="1" applyFill="1" applyBorder="1"/>
    <xf numFmtId="0" fontId="9" fillId="8" borderId="2" xfId="0" applyFont="1" applyFill="1" applyBorder="1"/>
    <xf numFmtId="49" fontId="9" fillId="10" borderId="1" xfId="0" applyNumberFormat="1" applyFont="1" applyFill="1" applyBorder="1" applyAlignment="1">
      <alignment horizontal="center" wrapText="1"/>
    </xf>
    <xf numFmtId="0" fontId="9" fillId="10" borderId="1" xfId="0" applyFont="1" applyFill="1" applyBorder="1" applyAlignment="1"/>
    <xf numFmtId="0" fontId="9" fillId="10" borderId="1" xfId="0" applyFont="1" applyFill="1" applyBorder="1" applyAlignment="1">
      <alignment wrapText="1"/>
    </xf>
    <xf numFmtId="0" fontId="9" fillId="10" borderId="1" xfId="0" applyFont="1" applyFill="1" applyBorder="1" applyAlignment="1">
      <alignment horizontal="center" wrapText="1"/>
    </xf>
    <xf numFmtId="0" fontId="9" fillId="10" borderId="1" xfId="0" applyFont="1" applyFill="1" applyBorder="1"/>
    <xf numFmtId="0" fontId="9" fillId="10" borderId="1" xfId="0" applyFont="1" applyFill="1" applyBorder="1" applyAlignment="1">
      <alignment horizontal="left" wrapText="1"/>
    </xf>
    <xf numFmtId="0" fontId="10" fillId="10" borderId="1" xfId="0" applyFont="1" applyFill="1" applyBorder="1" applyAlignment="1">
      <alignment horizontal="center"/>
    </xf>
    <xf numFmtId="49" fontId="10" fillId="10" borderId="1" xfId="0" applyNumberFormat="1" applyFont="1" applyFill="1" applyBorder="1" applyAlignment="1">
      <alignment horizontal="center"/>
    </xf>
    <xf numFmtId="41" fontId="10" fillId="10" borderId="1" xfId="0" applyNumberFormat="1" applyFont="1" applyFill="1" applyBorder="1" applyAlignment="1">
      <alignment horizontal="center"/>
    </xf>
    <xf numFmtId="42" fontId="10" fillId="10" borderId="1" xfId="1" applyNumberFormat="1" applyFont="1" applyFill="1" applyBorder="1" applyAlignment="1"/>
    <xf numFmtId="49" fontId="10" fillId="10" borderId="1" xfId="1" applyNumberFormat="1" applyFont="1" applyFill="1" applyBorder="1" applyAlignment="1">
      <alignment horizontal="left"/>
    </xf>
    <xf numFmtId="0" fontId="10" fillId="10" borderId="1" xfId="0" applyFont="1" applyFill="1" applyBorder="1" applyAlignment="1">
      <alignment horizontal="left"/>
    </xf>
    <xf numFmtId="0" fontId="9" fillId="10" borderId="1" xfId="0" applyFont="1" applyFill="1" applyBorder="1" applyAlignment="1">
      <alignment horizontal="left"/>
    </xf>
    <xf numFmtId="164" fontId="10" fillId="10" borderId="1" xfId="0" applyNumberFormat="1" applyFont="1" applyFill="1" applyBorder="1" applyAlignment="1">
      <alignment horizontal="left"/>
    </xf>
    <xf numFmtId="0" fontId="9" fillId="6" borderId="1" xfId="0" applyFont="1" applyFill="1" applyBorder="1"/>
    <xf numFmtId="49" fontId="10" fillId="6" borderId="1" xfId="1" applyNumberFormat="1" applyFont="1" applyFill="1" applyBorder="1" applyAlignment="1">
      <alignment horizontal="left"/>
    </xf>
    <xf numFmtId="49" fontId="10" fillId="10" borderId="1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0" fillId="10" borderId="0" xfId="0" applyFill="1"/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41" fontId="6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9" fillId="10" borderId="1" xfId="0" applyNumberFormat="1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0" fillId="6" borderId="1" xfId="0" applyFill="1" applyBorder="1"/>
    <xf numFmtId="0" fontId="9" fillId="10" borderId="1" xfId="0" applyNumberFormat="1" applyFont="1" applyFill="1" applyBorder="1" applyAlignment="1">
      <alignment horizontal="left"/>
    </xf>
    <xf numFmtId="0" fontId="9" fillId="8" borderId="1" xfId="0" applyFont="1" applyFill="1" applyBorder="1" applyAlignment="1">
      <alignment horizontal="left"/>
    </xf>
    <xf numFmtId="49" fontId="10" fillId="6" borderId="1" xfId="0" applyNumberFormat="1" applyFont="1" applyFill="1" applyBorder="1" applyAlignment="1">
      <alignment horizontal="center" wrapText="1"/>
    </xf>
    <xf numFmtId="0" fontId="10" fillId="8" borderId="0" xfId="0" applyFont="1" applyFill="1" applyBorder="1" applyAlignment="1">
      <alignment horizontal="center"/>
    </xf>
  </cellXfs>
  <cellStyles count="11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2"/>
  </cellStyles>
  <dxfs count="8">
    <dxf>
      <fill>
        <patternFill patternType="solid">
          <fgColor rgb="FFFFFF00"/>
          <bgColor rgb="FF000000"/>
        </patternFill>
      </fill>
    </dxf>
    <dxf>
      <fill>
        <patternFill patternType="solid">
          <fgColor rgb="FFC4D79B"/>
          <bgColor rgb="FF000000"/>
        </patternFill>
      </fill>
    </dxf>
    <dxf>
      <fill>
        <patternFill patternType="solid">
          <fgColor rgb="FFFABF8F"/>
          <bgColor rgb="FF000000"/>
        </patternFill>
      </fill>
    </dxf>
    <dxf>
      <fill>
        <patternFill patternType="solid">
          <fgColor rgb="FFB8CCE4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C4D79B"/>
          <bgColor rgb="FF000000"/>
        </patternFill>
      </fill>
    </dxf>
    <dxf>
      <fill>
        <patternFill patternType="solid">
          <fgColor rgb="FFFABF8F"/>
          <bgColor rgb="FF000000"/>
        </patternFill>
      </fill>
    </dxf>
    <dxf>
      <fill>
        <patternFill patternType="solid">
          <fgColor rgb="FFB8CCE4"/>
          <bgColor rgb="FF000000"/>
        </patternFill>
      </fill>
    </dxf>
  </dxfs>
  <tableStyles count="0" defaultTableStyle="TableStyleMedium2" defaultPivotStyle="PivotStyleLight16"/>
  <colors>
    <mruColors>
      <color rgb="FFB8CCE4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S. Draper" refreshedDate="41754.479781944443" createdVersion="4" refreshedVersion="4" minRefreshableVersion="3" recordCount="616">
  <cacheSource type="worksheet">
    <worksheetSource ref="A1:T618" sheet="Original 13 - 14"/>
  </cacheSource>
  <cacheFields count="20">
    <cacheField name="Cost Center" numFmtId="49">
      <sharedItems containsMixedTypes="1" containsNumber="1" containsInteger="1" minValue="2081" maxValue="2081" count="99">
        <s v="0021"/>
        <s v="0031"/>
        <s v="0032"/>
        <s v="0057"/>
        <s v="0059"/>
        <s v="0060"/>
        <s v="0061"/>
        <s v="0063"/>
        <s v="0065"/>
        <s v="0069"/>
        <s v="0070"/>
        <s v="0071"/>
        <s v="0072"/>
        <s v="0073"/>
        <s v="0074"/>
        <s v="0081"/>
        <s v="0082"/>
        <s v="0083"/>
        <s v="0084"/>
        <s v="0085"/>
        <s v="0086"/>
        <s v="0089"/>
        <s v="0090"/>
        <s v="0091"/>
        <s v="0092"/>
        <s v="0093"/>
        <s v="0100"/>
        <s v="0101"/>
        <s v="0102"/>
        <s v="0103"/>
        <s v="0110"/>
        <s v="0113"/>
        <s v="0114"/>
        <s v="0131"/>
        <s v="0132"/>
        <s v="0201"/>
        <s v="0211"/>
        <s v="0242"/>
        <s v="0251"/>
        <s v="0261"/>
        <s v="0271"/>
        <s v="0301"/>
        <s v="0302"/>
        <s v="0311"/>
        <s v="0321"/>
        <s v="0331"/>
        <s v="0341"/>
        <s v="0342"/>
        <s v="0351"/>
        <s v="0361"/>
        <s v="0401"/>
        <s v="0411"/>
        <s v="0421"/>
        <s v="0451"/>
        <s v="0461"/>
        <s v="0471"/>
        <s v="0472"/>
        <s v="0501"/>
        <s v="0521"/>
        <s v="0601"/>
        <s v="0701"/>
        <s v="0801"/>
        <s v="0901"/>
        <s v="0902"/>
        <s v="0911"/>
        <s v="0921"/>
        <s v="0931"/>
        <s v="0932"/>
        <s v="0941"/>
        <s v="0951"/>
        <s v="0961"/>
        <s v="0991"/>
        <s v="2061"/>
        <s v="2071"/>
        <s v="2081"/>
        <n v="2081"/>
        <s v="2091"/>
        <s v="6997"/>
        <s v="7071"/>
        <s v="9032"/>
        <s v="9033"/>
        <s v="9035"/>
        <s v="9038"/>
        <s v="9002"/>
        <s v="9430"/>
        <s v="9061"/>
        <s v="9031"/>
        <s v="0000"/>
        <s v="9019"/>
        <s v="9012"/>
        <s v="9021"/>
        <s v="9420"/>
        <s v="9421"/>
        <s v="9053"/>
        <s v="9099"/>
        <s v="9009"/>
        <s v="9039"/>
        <s v="9426"/>
        <s v="9999"/>
      </sharedItems>
    </cacheField>
    <cacheField name="School Name" numFmtId="0">
      <sharedItems/>
    </cacheField>
    <cacheField name="Year Open" numFmtId="0">
      <sharedItems containsString="0" containsBlank="1" containsNumber="1" containsInteger="1" minValue="1923" maxValue="2010"/>
    </cacheField>
    <cacheField name="Request Dept" numFmtId="0">
      <sharedItems containsBlank="1"/>
    </cacheField>
    <cacheField name="Assigned Dept" numFmtId="0">
      <sharedItems containsBlank="1" count="9">
        <s v="CS&amp;CC"/>
        <s v="IS"/>
        <s v="MAINT"/>
        <s v="FNS"/>
        <s v="FOSM"/>
        <s v="ATH"/>
        <s v="FIN"/>
        <m/>
        <s v="PLAN"/>
      </sharedItems>
    </cacheField>
    <cacheField name="Large Cap Project" numFmtId="49">
      <sharedItems containsBlank="1"/>
    </cacheField>
    <cacheField name="In-House Maint Prj" numFmtId="49">
      <sharedItems containsNonDate="0" containsString="0" containsBlank="1"/>
    </cacheField>
    <cacheField name="MUNIS" numFmtId="49">
      <sharedItems count="54">
        <s v="86100"/>
        <s v="83000"/>
        <s v="82020"/>
        <s v="86100   85000"/>
        <s v="82050"/>
        <s v="84070"/>
        <s v="85110"/>
        <s v="85250"/>
        <s v="85200"/>
        <s v="84045"/>
        <s v="84048"/>
        <s v="82040"/>
        <s v="86200"/>
        <s v="86190"/>
        <s v="85240"/>
        <s v="85140"/>
        <s v="85190"/>
        <s v="82000"/>
        <s v="85000"/>
        <s v="81150"/>
        <s v="86150"/>
        <s v="86110"/>
        <s v="83260"/>
        <s v="00000"/>
        <s v="85170"/>
        <s v="85120"/>
        <s v="85230"/>
        <s v="83240"/>
        <s v="82010"/>
        <s v="84210"/>
        <s v="84220"/>
        <s v="85500"/>
        <s v="85160"/>
        <s v="85180"/>
        <s v="80010"/>
        <s v="86180"/>
        <s v="85100"/>
        <s v="86140"/>
        <s v="85210"/>
        <s v="81000"/>
        <s v="85220"/>
        <s v="84060"/>
        <s v="84080"/>
        <s v="87055"/>
        <s v="84500"/>
        <s v="89020"/>
        <s v="86000"/>
        <s v="84510"/>
        <s v="86160"/>
        <s v="84060   84080"/>
        <s v="89990"/>
        <s v="87045"/>
        <s v="87099"/>
        <s v="8500" u="1"/>
      </sharedItems>
    </cacheField>
    <cacheField name="Project Description" numFmtId="0">
      <sharedItems longText="1"/>
    </cacheField>
    <cacheField name="Priority" numFmtId="0">
      <sharedItems containsString="0" containsBlank="1" containsNumber="1" containsInteger="1" minValue="1" maxValue="6" count="7">
        <n v="2"/>
        <n v="3"/>
        <n v="1"/>
        <n v="5"/>
        <n v="4"/>
        <n v="6"/>
        <m/>
      </sharedItems>
    </cacheField>
    <cacheField name="Bgt Yr" numFmtId="49">
      <sharedItems containsBlank="1" count="7">
        <s v="13/14"/>
        <m/>
        <s v="14/15"/>
        <s v="15/16"/>
        <s v="3611" u="1"/>
        <s v="13/15" u="1"/>
        <s v="13.14" u="1"/>
      </sharedItems>
    </cacheField>
    <cacheField name="FUND" numFmtId="49">
      <sharedItems containsBlank="1" count="34">
        <s v="3921"/>
        <s v="3913"/>
        <m/>
        <s v="3903"/>
        <s v="3709  3711"/>
        <s v="3103"/>
        <s v="3711"/>
        <s v="3709"/>
        <s v="3611"/>
        <s v="3714"/>
        <s v="3710  3711"/>
        <s v="3709  33710  3711"/>
        <s v="3712"/>
        <s v="3101"/>
        <s v="3611  3709"/>
        <s v="3709    3711"/>
        <s v="3708  3710  3711"/>
        <s v="3710  3711  3712  3713  3902"/>
        <s v="3708  3710   3711  3713 "/>
        <s v="3900"/>
        <s v="3712  3903"/>
        <s v="3900  3904"/>
        <s v="3709  3713"/>
        <s v="3713"/>
        <s v="3611  3713"/>
        <s v="3710"/>
        <s v="3709  3710"/>
        <s v="3708"/>
        <s v="3101  3611"/>
        <s v="3108  3713"/>
        <s v="3715"/>
        <s v="3714    3903   3921"/>
        <s v="3904"/>
        <s v="3903   3921"/>
      </sharedItems>
    </cacheField>
    <cacheField name="AMT" numFmtId="41">
      <sharedItems containsString="0" containsBlank="1" containsNumber="1" containsInteger="1" minValue="10000" maxValue="34821519"/>
    </cacheField>
    <cacheField name="Revised" numFmtId="49">
      <sharedItems containsBlank="1"/>
    </cacheField>
    <cacheField name="Type" numFmtId="0">
      <sharedItems containsBlank="1" count="8">
        <m/>
        <s v="Penny/Intrl"/>
        <s v="Imp/Intrl"/>
        <s v="Interlocal"/>
        <s v="Penny"/>
        <s v="LCIF"/>
        <s v="Penny &amp; Other"/>
        <s v="Impact Fees"/>
      </sharedItems>
    </cacheField>
    <cacheField name="Budget Estimate" numFmtId="42">
      <sharedItems containsString="0" containsBlank="1" containsNumber="1" minValue="0" maxValue="62938379"/>
    </cacheField>
    <cacheField name="Adjusted Estimate" numFmtId="42">
      <sharedItems containsString="0" containsBlank="1" containsNumber="1" minValue="0" maxValue="62938379"/>
    </cacheField>
    <cacheField name="Final Cost" numFmtId="42">
      <sharedItems containsString="0" containsBlank="1" containsNumber="1" containsInteger="1" minValue="150000" maxValue="250000"/>
    </cacheField>
    <cacheField name="Status" numFmtId="0">
      <sharedItems containsBlank="1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hn S. Draper" refreshedDate="41759.427523032406" createdVersion="4" refreshedVersion="4" minRefreshableVersion="3" recordCount="622">
  <cacheSource type="worksheet">
    <worksheetSource ref="A1:V623" sheet="13-14"/>
  </cacheSource>
  <cacheFields count="22">
    <cacheField name="Cost Center" numFmtId="49">
      <sharedItems containsMixedTypes="1" containsNumber="1" containsInteger="1" minValue="2081" maxValue="2081"/>
    </cacheField>
    <cacheField name="School Name" numFmtId="0">
      <sharedItems count="87">
        <s v="Gulf HS"/>
        <s v="Wesley Chapel HS"/>
        <s v="Chasco MS"/>
        <s v="Dr. John Long MS"/>
        <s v="Paul R. Smith MS"/>
        <s v="Wiregrass Ranch HS"/>
        <s v="Charles S. Rushe MS"/>
        <s v="Sunlake HS"/>
        <s v="Crews Lake MS"/>
        <s v="Anclote HS"/>
        <s v="Gulf MS"/>
        <s v="Hudson HS"/>
        <s v="Pine View MS"/>
        <s v="Ridgewood HS"/>
        <s v="District Wide"/>
        <s v="R. B. Cox ES"/>
        <s v="Pasco HS"/>
        <s v="Centennial MS"/>
        <s v="J.W. Mitchell HS"/>
        <s v="Trinity Oaks ES"/>
        <s v="Seven Springs MS"/>
        <s v="Gulf Trace ES"/>
        <s v="Zephyrhills HS"/>
        <s v="Denham Oaks ES"/>
        <s v="Chester Taylor ES"/>
        <s v="Pasco ES"/>
        <s v="Fox Hollow ES"/>
        <s v="Mary Giella ES"/>
        <s v="River Ridge HS"/>
        <s v="James M. Marlowe ES"/>
        <s v="Chasco ES"/>
        <s v="Pasco MS"/>
        <s v="Sunray ES"/>
        <s v="Shady Hills ES"/>
        <s v="Land O' Lakes HS"/>
        <s v="Hudson MS"/>
        <s v="Moore Mickens EC"/>
        <s v="Oakstead ES"/>
        <s v="Gulf Highlands ES"/>
        <s v="Double Branch ES"/>
        <s v="Transportation NW"/>
        <s v="West Zephyrhills ES"/>
        <s v="New River ES"/>
        <s v="Transportation SE"/>
        <s v="R.B. Stewart MS"/>
        <s v="Fivay HS"/>
        <s v="Woodland ES"/>
        <s v="Sanders Memorial ES"/>
        <s v="Mittye P. Locke ES"/>
        <s v="Harry Schwettman EC"/>
        <s v="San Antonio ES"/>
        <s v="Richey ES"/>
        <s v="Hudson ES"/>
        <s v="Cotee River ES"/>
        <s v="Lacoochee ES"/>
        <s v="Schrader ES"/>
        <s v="Bayonet Point MS"/>
        <s v="Quail Hollow ES"/>
        <s v="Centennial ES"/>
        <s v="Seven Springs ES"/>
        <s v="Deer Park ES"/>
        <s v="Thomas E. Weightman MS"/>
        <s v="River Ridge MS"/>
        <s v="Northwest ES"/>
        <s v="Cypress ES"/>
        <s v="Anclote ES"/>
        <s v="Pine View ES"/>
        <s v="Gulfside ES"/>
        <s v="Calusa ES"/>
        <s v="Moon Lake ES"/>
        <s v="Lake Myrtle ES"/>
        <s v="Fred K. Marchman EC"/>
        <s v="Sand Pine ES"/>
        <s v="Longleaf ES"/>
        <s v="Seven Oaks ES"/>
        <s v="James Irvin EC"/>
        <s v="Transportation SW"/>
        <s v="New Elementary School"/>
        <s v="Transportation E"/>
        <s v="Transportation W"/>
        <s v="District Complex"/>
        <s v="New High School"/>
        <s v="Veterans ES"/>
        <s v="Trinity ES"/>
        <s v="Wesley Chapel ES"/>
        <s v="Energy Marine Center"/>
        <s v="Maintenance Dept Building"/>
      </sharedItems>
    </cacheField>
    <cacheField name="Year Open" numFmtId="0">
      <sharedItems containsString="0" containsBlank="1" containsNumber="1" containsInteger="1" minValue="1923" maxValue="2010"/>
    </cacheField>
    <cacheField name="Request Dept" numFmtId="0">
      <sharedItems/>
    </cacheField>
    <cacheField name="Assigned Dept" numFmtId="0">
      <sharedItems/>
    </cacheField>
    <cacheField name="Large Cap Project" numFmtId="49">
      <sharedItems containsBlank="1"/>
    </cacheField>
    <cacheField name="In-House Maint Prj" numFmtId="49">
      <sharedItems containsNonDate="0" containsString="0" containsBlank="1"/>
    </cacheField>
    <cacheField name="MUNIS" numFmtId="49">
      <sharedItems count="51">
        <s v="82040"/>
        <s v="82000"/>
        <s v="82050"/>
        <s v="85240"/>
        <s v="86100"/>
        <s v="85000"/>
        <s v="85250"/>
        <s v="85190"/>
        <s v="85110"/>
        <s v="83000"/>
        <s v="86110"/>
        <s v="82020"/>
        <s v="86200"/>
        <s v="84070"/>
        <s v="86190"/>
        <s v="85140"/>
        <s v="86150"/>
        <s v="85180"/>
        <s v="83260"/>
        <s v="00000"/>
        <s v="85200"/>
        <s v="85230"/>
        <s v="87045"/>
        <s v="87099"/>
        <s v="87055"/>
        <s v="89020"/>
        <s v="83240"/>
        <s v="84210"/>
        <s v="84220"/>
        <s v="85100"/>
        <s v="84500"/>
        <s v="80010"/>
        <s v="84510"/>
        <s v="84080"/>
        <s v="84060"/>
        <s v="84045"/>
        <s v="81150"/>
        <s v="85170"/>
        <s v="85120"/>
        <s v="84048"/>
        <s v="85500"/>
        <s v="82010"/>
        <s v="85160"/>
        <s v="86180"/>
        <s v="86140"/>
        <s v="85210"/>
        <s v="81000"/>
        <s v="86160"/>
        <s v="85220"/>
        <s v="86000"/>
        <s v="89990"/>
      </sharedItems>
    </cacheField>
    <cacheField name="Concatenate" numFmtId="0">
      <sharedItems/>
    </cacheField>
    <cacheField name="Status" numFmtId="0">
      <sharedItems containsBlank="1"/>
    </cacheField>
    <cacheField name="Project Description" numFmtId="0">
      <sharedItems longText="1"/>
    </cacheField>
    <cacheField name="Priority" numFmtId="0">
      <sharedItems containsString="0" containsBlank="1" containsNumber="1" containsInteger="1" minValue="1" maxValue="6" count="7">
        <n v="2"/>
        <n v="1"/>
        <n v="4"/>
        <n v="3"/>
        <n v="5"/>
        <n v="6"/>
        <m/>
      </sharedItems>
    </cacheField>
    <cacheField name="Bgt Yr" numFmtId="49">
      <sharedItems containsBlank="1"/>
    </cacheField>
    <cacheField name="FUND" numFmtId="49">
      <sharedItems containsBlank="1"/>
    </cacheField>
    <cacheField name="AMT" numFmtId="41">
      <sharedItems containsString="0" containsBlank="1" containsNumber="1" containsInteger="1" minValue="10000" maxValue="34821519"/>
    </cacheField>
    <cacheField name="Revised" numFmtId="49">
      <sharedItems containsBlank="1"/>
    </cacheField>
    <cacheField name="Type" numFmtId="0">
      <sharedItems containsBlank="1"/>
    </cacheField>
    <cacheField name="Budget Estimate" numFmtId="42">
      <sharedItems containsString="0" containsBlank="1" containsNumber="1" minValue="0" maxValue="62938379"/>
    </cacheField>
    <cacheField name="Adjusted Estimate" numFmtId="42">
      <sharedItems containsString="0" containsBlank="1" containsNumber="1" minValue="0" maxValue="62938379"/>
    </cacheField>
    <cacheField name="Final Cost" numFmtId="42">
      <sharedItems containsString="0" containsBlank="1" containsNumber="1" containsInteger="1" minValue="150000" maxValue="250000"/>
    </cacheField>
    <cacheField name="Status2" numFmtId="0">
      <sharedItems containsBlank="1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6">
  <r>
    <x v="0"/>
    <s v="R. B. Cox ES"/>
    <n v="1925"/>
    <s v="PRT"/>
    <x v="0"/>
    <m/>
    <m/>
    <x v="0"/>
    <s v="Remodel School - Build New Cafeteria, Tear Down Old Cafeteria, Remove Concrete Portables, Traffic And Parking Improvements, Replace Remaining Old Windows, Install Securtiy System"/>
    <x v="0"/>
    <x v="0"/>
    <x v="0"/>
    <n v="7500000"/>
    <m/>
    <x v="0"/>
    <n v="6510441"/>
    <n v="6800155.6244999999"/>
    <m/>
    <m/>
    <m/>
  </r>
  <r>
    <x v="0"/>
    <s v="R. B. Cox ES"/>
    <n v="1925"/>
    <s v="IS"/>
    <x v="1"/>
    <m/>
    <m/>
    <x v="1"/>
    <s v="Technology Infrastructure Upgrades"/>
    <x v="1"/>
    <x v="1"/>
    <x v="1"/>
    <m/>
    <m/>
    <x v="0"/>
    <n v="425000"/>
    <n v="463632.5"/>
    <m/>
    <m/>
    <m/>
  </r>
  <r>
    <x v="1"/>
    <s v="Pasco HS"/>
    <n v="1964"/>
    <s v="ATH"/>
    <x v="2"/>
    <s v="Yes"/>
    <m/>
    <x v="2"/>
    <s v="Football Stadium Concession Stands, Etc."/>
    <x v="2"/>
    <x v="1"/>
    <x v="2"/>
    <m/>
    <m/>
    <x v="0"/>
    <m/>
    <m/>
    <m/>
    <s v="Community Project / Donation"/>
    <m/>
  </r>
  <r>
    <x v="1"/>
    <s v="Pasco HS"/>
    <n v="1964"/>
    <s v="PRT"/>
    <x v="0"/>
    <s v="Yes"/>
    <m/>
    <x v="3"/>
    <s v="Master Plan Redevelopment - Finish Road/Retaining Wall"/>
    <x v="2"/>
    <x v="0"/>
    <x v="3"/>
    <n v="459862"/>
    <m/>
    <x v="1"/>
    <n v="385148"/>
    <n v="385148"/>
    <n v="250000"/>
    <s v="In Progress"/>
    <m/>
  </r>
  <r>
    <x v="1"/>
    <s v="Pasco HS"/>
    <n v="1964"/>
    <s v="ATH"/>
    <x v="2"/>
    <m/>
    <m/>
    <x v="4"/>
    <s v="Lighting - Replace Baseball Field"/>
    <x v="0"/>
    <x v="1"/>
    <x v="2"/>
    <m/>
    <m/>
    <x v="0"/>
    <n v="100000"/>
    <n v="104450"/>
    <m/>
    <m/>
    <m/>
  </r>
  <r>
    <x v="1"/>
    <s v="Pasco HS"/>
    <n v="1964"/>
    <s v="ATH"/>
    <x v="0"/>
    <m/>
    <m/>
    <x v="4"/>
    <s v="New Bleachers, Concession Stand, Public Restrooms, Male/Female Lockers"/>
    <x v="0"/>
    <x v="1"/>
    <x v="2"/>
    <m/>
    <m/>
    <x v="0"/>
    <n v="2500000"/>
    <n v="2611250"/>
    <m/>
    <m/>
    <m/>
  </r>
  <r>
    <x v="1"/>
    <s v="Pasco HS"/>
    <n v="1964"/>
    <s v="FNS"/>
    <x v="3"/>
    <m/>
    <m/>
    <x v="5"/>
    <s v="Cooler / Freezer   "/>
    <x v="3"/>
    <x v="1"/>
    <x v="2"/>
    <m/>
    <m/>
    <x v="0"/>
    <n v="80709"/>
    <n v="96059.851800000004"/>
    <m/>
    <m/>
    <m/>
  </r>
  <r>
    <x v="1"/>
    <s v="Pasco HS"/>
    <n v="1964"/>
    <s v="PRT"/>
    <x v="4"/>
    <m/>
    <m/>
    <x v="6"/>
    <s v="HVAC Replace 250 ton chiller"/>
    <x v="3"/>
    <x v="1"/>
    <x v="2"/>
    <m/>
    <m/>
    <x v="0"/>
    <n v="250000"/>
    <n v="297550"/>
    <m/>
    <m/>
    <m/>
  </r>
  <r>
    <x v="1"/>
    <s v="Pasco HS"/>
    <n v="1964"/>
    <s v="FNS"/>
    <x v="0"/>
    <m/>
    <m/>
    <x v="7"/>
    <s v="Serving Line Renovation"/>
    <x v="3"/>
    <x v="1"/>
    <x v="2"/>
    <m/>
    <m/>
    <x v="0"/>
    <n v="1079880"/>
    <n v="1285273.176"/>
    <m/>
    <m/>
    <m/>
  </r>
  <r>
    <x v="2"/>
    <s v="Trinity ES"/>
    <n v="2000"/>
    <s v="FNS"/>
    <x v="2"/>
    <m/>
    <m/>
    <x v="7"/>
    <s v="Renovate Kitchen Floors"/>
    <x v="2"/>
    <x v="0"/>
    <x v="4"/>
    <n v="84881"/>
    <m/>
    <x v="0"/>
    <n v="57881"/>
    <n v="57881"/>
    <m/>
    <s v="Product Evaluation"/>
    <m/>
  </r>
  <r>
    <x v="2"/>
    <s v="Trinity ES"/>
    <n v="2000"/>
    <s v="MAINT"/>
    <x v="2"/>
    <m/>
    <m/>
    <x v="8"/>
    <s v="Replace Gutters"/>
    <x v="2"/>
    <x v="0"/>
    <x v="5"/>
    <n v="50000"/>
    <m/>
    <x v="0"/>
    <n v="50000"/>
    <n v="50000"/>
    <m/>
    <m/>
    <m/>
  </r>
  <r>
    <x v="2"/>
    <s v="Trinity ES"/>
    <n v="2000"/>
    <s v="PRT"/>
    <x v="2"/>
    <m/>
    <m/>
    <x v="9"/>
    <s v="TV Installation in Classrooms"/>
    <x v="2"/>
    <x v="1"/>
    <x v="2"/>
    <m/>
    <m/>
    <x v="0"/>
    <n v="100000"/>
    <n v="100000"/>
    <m/>
    <s v="On Hold"/>
    <m/>
  </r>
  <r>
    <x v="2"/>
    <s v="Trinity ES"/>
    <n v="2000"/>
    <s v="PRT"/>
    <x v="2"/>
    <m/>
    <m/>
    <x v="8"/>
    <s v="Roof Maintenance"/>
    <x v="4"/>
    <x v="1"/>
    <x v="2"/>
    <m/>
    <m/>
    <x v="0"/>
    <n v="80000"/>
    <n v="91160"/>
    <m/>
    <m/>
    <m/>
  </r>
  <r>
    <x v="2"/>
    <s v="Trinity ES"/>
    <n v="2000"/>
    <s v="IS"/>
    <x v="1"/>
    <m/>
    <m/>
    <x v="1"/>
    <s v="Technology Infrastructure Upgrades"/>
    <x v="3"/>
    <x v="1"/>
    <x v="1"/>
    <m/>
    <m/>
    <x v="0"/>
    <n v="425000"/>
    <n v="505835"/>
    <m/>
    <m/>
    <m/>
  </r>
  <r>
    <x v="3"/>
    <s v="Seven Springs MS"/>
    <n v="1995"/>
    <s v="ATH"/>
    <x v="2"/>
    <m/>
    <m/>
    <x v="4"/>
    <s v="Basketball Court/Tennis Overlay"/>
    <x v="2"/>
    <x v="0"/>
    <x v="6"/>
    <n v="18635"/>
    <m/>
    <x v="0"/>
    <n v="6366"/>
    <n v="6366"/>
    <m/>
    <s v="Summer"/>
    <m/>
  </r>
  <r>
    <x v="3"/>
    <s v="Seven Springs MS"/>
    <n v="1995"/>
    <s v="FNS"/>
    <x v="3"/>
    <m/>
    <m/>
    <x v="5"/>
    <s v="Cooler / Freezer                  "/>
    <x v="2"/>
    <x v="0"/>
    <x v="7"/>
    <n v="18819"/>
    <m/>
    <x v="0"/>
    <n v="184638"/>
    <n v="184638"/>
    <m/>
    <s v="Summer"/>
    <m/>
  </r>
  <r>
    <x v="3"/>
    <s v="Seven Springs MS"/>
    <n v="1995"/>
    <s v="PRT"/>
    <x v="0"/>
    <m/>
    <m/>
    <x v="6"/>
    <s v="HVAC Chiller Pipe Replacement"/>
    <x v="2"/>
    <x v="0"/>
    <x v="8"/>
    <n v="721373"/>
    <m/>
    <x v="0"/>
    <n v="68774"/>
    <n v="68774"/>
    <m/>
    <s v="In Progress"/>
    <m/>
  </r>
  <r>
    <x v="3"/>
    <s v="Seven Springs MS"/>
    <n v="1995"/>
    <s v="IS"/>
    <x v="0"/>
    <m/>
    <m/>
    <x v="1"/>
    <s v="Technology Infrastructure Upgrades"/>
    <x v="2"/>
    <x v="1"/>
    <x v="2"/>
    <m/>
    <m/>
    <x v="0"/>
    <n v="650000"/>
    <n v="650000"/>
    <m/>
    <m/>
    <s v="IS needs to prioritze"/>
  </r>
  <r>
    <x v="3"/>
    <s v="Seven Springs MS"/>
    <n v="1995"/>
    <s v="PRT"/>
    <x v="2"/>
    <m/>
    <m/>
    <x v="10"/>
    <s v="TV Installation in Classrooms"/>
    <x v="2"/>
    <x v="0"/>
    <x v="9"/>
    <m/>
    <m/>
    <x v="0"/>
    <n v="125000"/>
    <n v="125000"/>
    <m/>
    <s v="In Progress"/>
    <m/>
  </r>
  <r>
    <x v="3"/>
    <s v="Seven Springs MS"/>
    <n v="1995"/>
    <s v="ATH"/>
    <x v="2"/>
    <m/>
    <m/>
    <x v="11"/>
    <s v="Sound Panel Refurb In Gym"/>
    <x v="0"/>
    <x v="0"/>
    <x v="10"/>
    <m/>
    <m/>
    <x v="0"/>
    <n v="75000"/>
    <n v="78337.5"/>
    <m/>
    <s v="Completed"/>
    <m/>
  </r>
  <r>
    <x v="3"/>
    <s v="Seven Springs MS"/>
    <n v="1995"/>
    <s v="SCHOOL"/>
    <x v="0"/>
    <m/>
    <m/>
    <x v="12"/>
    <s v="Covered Walkways"/>
    <x v="5"/>
    <x v="1"/>
    <x v="2"/>
    <m/>
    <m/>
    <x v="0"/>
    <n v="80000"/>
    <n v="99448"/>
    <m/>
    <m/>
    <m/>
  </r>
  <r>
    <x v="4"/>
    <s v="Denham Oaks ES"/>
    <n v="1994"/>
    <s v="PRT"/>
    <x v="2"/>
    <m/>
    <m/>
    <x v="9"/>
    <s v="TV Installation in Classrooms"/>
    <x v="2"/>
    <x v="0"/>
    <x v="9"/>
    <m/>
    <m/>
    <x v="0"/>
    <n v="100000"/>
    <n v="100000"/>
    <m/>
    <m/>
    <m/>
  </r>
  <r>
    <x v="4"/>
    <s v="Denham Oaks ES"/>
    <n v="1994"/>
    <s v="PRT"/>
    <x v="2"/>
    <m/>
    <m/>
    <x v="8"/>
    <s v="Roof Maintenance and  Internal Gutters"/>
    <x v="1"/>
    <x v="1"/>
    <x v="2"/>
    <m/>
    <m/>
    <x v="0"/>
    <n v="50000"/>
    <n v="54545"/>
    <m/>
    <m/>
    <m/>
  </r>
  <r>
    <x v="4"/>
    <s v="Denham Oaks ES"/>
    <n v="1994"/>
    <s v="FNS"/>
    <x v="0"/>
    <m/>
    <m/>
    <x v="7"/>
    <s v="Serving Line Renovation"/>
    <x v="1"/>
    <x v="1"/>
    <x v="2"/>
    <m/>
    <m/>
    <x v="0"/>
    <n v="315497"/>
    <n v="344175.67729999998"/>
    <m/>
    <m/>
    <m/>
  </r>
  <r>
    <x v="4"/>
    <s v="Denham Oaks ES"/>
    <n v="1994"/>
    <s v="IS"/>
    <x v="1"/>
    <m/>
    <m/>
    <x v="1"/>
    <s v="Technology Infrastructure Upgrades"/>
    <x v="1"/>
    <x v="1"/>
    <x v="1"/>
    <m/>
    <m/>
    <x v="0"/>
    <n v="425000"/>
    <n v="463632.5"/>
    <m/>
    <m/>
    <m/>
  </r>
  <r>
    <x v="4"/>
    <s v="Denham Oaks ES"/>
    <n v="1994"/>
    <s v="PRT"/>
    <x v="4"/>
    <m/>
    <m/>
    <x v="6"/>
    <s v="HVAC Replace Chiller &amp; Controls"/>
    <x v="4"/>
    <x v="1"/>
    <x v="2"/>
    <m/>
    <m/>
    <x v="0"/>
    <n v="40000"/>
    <n v="45580"/>
    <m/>
    <m/>
    <m/>
  </r>
  <r>
    <x v="4"/>
    <s v="Denham Oaks ES"/>
    <n v="1994"/>
    <s v="FNS"/>
    <x v="3"/>
    <m/>
    <m/>
    <x v="5"/>
    <s v="Cooler / Freezer              "/>
    <x v="3"/>
    <x v="1"/>
    <x v="2"/>
    <m/>
    <m/>
    <x v="0"/>
    <n v="80709"/>
    <n v="96059.851800000004"/>
    <m/>
    <m/>
    <m/>
  </r>
  <r>
    <x v="4"/>
    <s v="Denham Oaks ES"/>
    <n v="1994"/>
    <s v="SCHOOL"/>
    <x v="0"/>
    <m/>
    <m/>
    <x v="13"/>
    <s v="Covered Walkways"/>
    <x v="5"/>
    <x v="1"/>
    <x v="2"/>
    <m/>
    <m/>
    <x v="0"/>
    <n v="135000"/>
    <n v="167818.5"/>
    <m/>
    <m/>
    <m/>
  </r>
  <r>
    <x v="5"/>
    <s v="Chester Taylor ES"/>
    <n v="1996"/>
    <s v="PRT"/>
    <x v="2"/>
    <m/>
    <m/>
    <x v="9"/>
    <s v="TV Installation in Classrooms"/>
    <x v="2"/>
    <x v="1"/>
    <x v="2"/>
    <m/>
    <m/>
    <x v="0"/>
    <n v="100000"/>
    <n v="100000"/>
    <m/>
    <s v="On Hold"/>
    <m/>
  </r>
  <r>
    <x v="5"/>
    <s v="Chester Taylor ES"/>
    <n v="1996"/>
    <s v="PRT"/>
    <x v="2"/>
    <m/>
    <m/>
    <x v="8"/>
    <s v="Roof Maintenance"/>
    <x v="0"/>
    <x v="1"/>
    <x v="2"/>
    <m/>
    <m/>
    <x v="0"/>
    <n v="80000"/>
    <n v="83560"/>
    <m/>
    <m/>
    <m/>
  </r>
  <r>
    <x v="5"/>
    <s v="Chester Taylor ES"/>
    <n v="1996"/>
    <s v="FNS"/>
    <x v="0"/>
    <m/>
    <m/>
    <x v="6"/>
    <s v="A/C Renovation To Kitchen "/>
    <x v="1"/>
    <x v="1"/>
    <x v="2"/>
    <m/>
    <m/>
    <x v="0"/>
    <n v="195000"/>
    <n v="212725.5"/>
    <m/>
    <m/>
    <m/>
  </r>
  <r>
    <x v="5"/>
    <s v="Chester Taylor ES"/>
    <n v="1996"/>
    <s v="FNS"/>
    <x v="0"/>
    <m/>
    <m/>
    <x v="7"/>
    <s v="Serving Line Renovation"/>
    <x v="1"/>
    <x v="1"/>
    <x v="2"/>
    <m/>
    <m/>
    <x v="0"/>
    <n v="315497"/>
    <n v="344175.67729999998"/>
    <m/>
    <m/>
    <m/>
  </r>
  <r>
    <x v="5"/>
    <s v="Chester Taylor ES"/>
    <n v="1996"/>
    <s v="IS"/>
    <x v="1"/>
    <m/>
    <m/>
    <x v="1"/>
    <s v="Technology Infrastructure Upgrades"/>
    <x v="1"/>
    <x v="1"/>
    <x v="1"/>
    <m/>
    <m/>
    <x v="0"/>
    <n v="425000"/>
    <n v="463632.5"/>
    <m/>
    <m/>
    <m/>
  </r>
  <r>
    <x v="5"/>
    <s v="Chester Taylor ES"/>
    <n v="1996"/>
    <s v="FNS"/>
    <x v="3"/>
    <m/>
    <m/>
    <x v="5"/>
    <s v="Cooler / Freezer            "/>
    <x v="3"/>
    <x v="1"/>
    <x v="2"/>
    <m/>
    <m/>
    <x v="0"/>
    <n v="80709"/>
    <n v="96059.851800000004"/>
    <m/>
    <m/>
    <m/>
  </r>
  <r>
    <x v="5"/>
    <s v="Chester Taylor ES"/>
    <n v="1996"/>
    <s v="PRT"/>
    <x v="4"/>
    <m/>
    <m/>
    <x v="6"/>
    <s v="HVAC Replace Control System"/>
    <x v="5"/>
    <x v="1"/>
    <x v="2"/>
    <m/>
    <m/>
    <x v="0"/>
    <n v="400000"/>
    <n v="497240"/>
    <m/>
    <m/>
    <m/>
  </r>
  <r>
    <x v="6"/>
    <s v="Pasco ES"/>
    <n v="1954"/>
    <s v="IS"/>
    <x v="0"/>
    <m/>
    <m/>
    <x v="1"/>
    <s v="Technology Infrastructure Upgrades"/>
    <x v="2"/>
    <x v="1"/>
    <x v="2"/>
    <m/>
    <m/>
    <x v="0"/>
    <n v="425000"/>
    <n v="425000"/>
    <m/>
    <m/>
    <s v="IS needs to prioritze"/>
  </r>
  <r>
    <x v="6"/>
    <s v="Pasco ES"/>
    <n v="1954"/>
    <s v="PRT"/>
    <x v="0"/>
    <m/>
    <m/>
    <x v="0"/>
    <s v="Renovate Bld #1-7, #9, #20, #21, #41"/>
    <x v="0"/>
    <x v="0"/>
    <x v="0"/>
    <n v="5614560"/>
    <m/>
    <x v="0"/>
    <n v="5614560"/>
    <n v="5864407.9199999999"/>
    <m/>
    <m/>
    <s v="added Bld 9 to include cafeteria serving line renovation"/>
  </r>
  <r>
    <x v="6"/>
    <s v="Pasco ES"/>
    <n v="1954"/>
    <s v="FNS"/>
    <x v="3"/>
    <m/>
    <m/>
    <x v="5"/>
    <s v="Cooler / Freezer          "/>
    <x v="3"/>
    <x v="0"/>
    <x v="7"/>
    <n v="76103"/>
    <m/>
    <x v="0"/>
    <n v="80709"/>
    <n v="96059.851800000004"/>
    <m/>
    <m/>
    <m/>
  </r>
  <r>
    <x v="7"/>
    <s v="Wesley Chapel HS"/>
    <n v="1998"/>
    <s v="ATH"/>
    <x v="2"/>
    <m/>
    <m/>
    <x v="2"/>
    <s v="Add Air Conditioning To Field House"/>
    <x v="2"/>
    <x v="0"/>
    <x v="11"/>
    <n v="106499"/>
    <m/>
    <x v="0"/>
    <n v="6053"/>
    <n v="6053"/>
    <m/>
    <s v="Complete"/>
    <m/>
  </r>
  <r>
    <x v="7"/>
    <s v="Wesley Chapel HS"/>
    <n v="1998"/>
    <s v="CCTE"/>
    <x v="0"/>
    <m/>
    <m/>
    <x v="14"/>
    <s v="Career Academy - Automotive"/>
    <x v="2"/>
    <x v="0"/>
    <x v="12"/>
    <n v="43499"/>
    <m/>
    <x v="0"/>
    <n v="16416"/>
    <n v="16416"/>
    <m/>
    <m/>
    <s v="Carry Forward from 12/13"/>
  </r>
  <r>
    <x v="7"/>
    <s v="Wesley Chapel HS"/>
    <n v="1998"/>
    <s v="PRT"/>
    <x v="4"/>
    <m/>
    <m/>
    <x v="6"/>
    <s v="HVAC controls replacement phase 2"/>
    <x v="2"/>
    <x v="1"/>
    <x v="2"/>
    <m/>
    <m/>
    <x v="0"/>
    <n v="350000"/>
    <n v="350000"/>
    <m/>
    <m/>
    <m/>
  </r>
  <r>
    <x v="7"/>
    <s v="Wesley Chapel HS"/>
    <n v="1998"/>
    <s v="PRT"/>
    <x v="0"/>
    <m/>
    <m/>
    <x v="15"/>
    <s v="Maintenance of Drainage Canal behind school complex"/>
    <x v="2"/>
    <x v="1"/>
    <x v="2"/>
    <m/>
    <m/>
    <x v="0"/>
    <n v="0"/>
    <n v="0"/>
    <m/>
    <m/>
    <m/>
  </r>
  <r>
    <x v="7"/>
    <s v="Wesley Chapel HS"/>
    <n v="1998"/>
    <s v="ATH"/>
    <x v="2"/>
    <m/>
    <m/>
    <x v="4"/>
    <s v="Overlay Courts"/>
    <x v="2"/>
    <x v="1"/>
    <x v="2"/>
    <m/>
    <m/>
    <x v="0"/>
    <n v="150000"/>
    <n v="150000"/>
    <m/>
    <m/>
    <m/>
  </r>
  <r>
    <x v="7"/>
    <s v="Wesley Chapel HS"/>
    <n v="1998"/>
    <s v="ATH"/>
    <x v="5"/>
    <m/>
    <m/>
    <x v="11"/>
    <s v="Scoreboard Replacement(s)"/>
    <x v="2"/>
    <x v="1"/>
    <x v="2"/>
    <m/>
    <m/>
    <x v="0"/>
    <n v="75000"/>
    <n v="75000"/>
    <m/>
    <m/>
    <m/>
  </r>
  <r>
    <x v="7"/>
    <s v="Wesley Chapel HS"/>
    <n v="1998"/>
    <s v="IS"/>
    <x v="1"/>
    <m/>
    <m/>
    <x v="1"/>
    <s v="Technology Infrastructure Upgrades"/>
    <x v="0"/>
    <x v="1"/>
    <x v="1"/>
    <m/>
    <m/>
    <x v="0"/>
    <n v="800000"/>
    <n v="835600"/>
    <m/>
    <m/>
    <m/>
  </r>
  <r>
    <x v="7"/>
    <s v="Wesley Chapel HS"/>
    <n v="1998"/>
    <s v="PRT"/>
    <x v="4"/>
    <m/>
    <m/>
    <x v="6"/>
    <s v="HVAC Replace 400 Ton Chiller"/>
    <x v="1"/>
    <x v="1"/>
    <x v="2"/>
    <m/>
    <m/>
    <x v="0"/>
    <n v="300000"/>
    <n v="327270"/>
    <m/>
    <m/>
    <m/>
  </r>
  <r>
    <x v="7"/>
    <s v="Wesley Chapel HS"/>
    <n v="1998"/>
    <s v="PRT"/>
    <x v="2"/>
    <m/>
    <m/>
    <x v="8"/>
    <s v="Roof Maintenance"/>
    <x v="4"/>
    <x v="1"/>
    <x v="2"/>
    <m/>
    <m/>
    <x v="0"/>
    <n v="100000"/>
    <n v="113950"/>
    <m/>
    <m/>
    <m/>
  </r>
  <r>
    <x v="7"/>
    <s v="Wesley Chapel HS"/>
    <n v="1998"/>
    <s v="SCHOOL"/>
    <x v="2"/>
    <m/>
    <m/>
    <x v="13"/>
    <s v="Covered Walkways"/>
    <x v="5"/>
    <x v="1"/>
    <x v="2"/>
    <m/>
    <m/>
    <x v="0"/>
    <n v="20000"/>
    <n v="24862"/>
    <m/>
    <m/>
    <m/>
  </r>
  <r>
    <x v="8"/>
    <s v="James M. Marlowe ES"/>
    <n v="1998"/>
    <s v="PRT"/>
    <x v="2"/>
    <m/>
    <m/>
    <x v="9"/>
    <s v="TV Installation in Classrooms"/>
    <x v="2"/>
    <x v="1"/>
    <x v="2"/>
    <m/>
    <m/>
    <x v="0"/>
    <n v="100000"/>
    <n v="100000"/>
    <m/>
    <s v="On Hold"/>
    <m/>
  </r>
  <r>
    <x v="8"/>
    <s v="James M. Marlowe ES"/>
    <n v="1999"/>
    <s v="PRT"/>
    <x v="2"/>
    <m/>
    <m/>
    <x v="8"/>
    <s v="Roof Maintenance"/>
    <x v="1"/>
    <x v="1"/>
    <x v="2"/>
    <m/>
    <m/>
    <x v="0"/>
    <n v="80000"/>
    <n v="87272"/>
    <m/>
    <m/>
    <m/>
  </r>
  <r>
    <x v="8"/>
    <s v="James M. Marlowe ES"/>
    <n v="1999"/>
    <s v="IS"/>
    <x v="1"/>
    <m/>
    <m/>
    <x v="1"/>
    <s v="Technology Infrastructure Upgrades"/>
    <x v="1"/>
    <x v="1"/>
    <x v="1"/>
    <m/>
    <m/>
    <x v="0"/>
    <n v="425000"/>
    <n v="463632.5"/>
    <m/>
    <m/>
    <m/>
  </r>
  <r>
    <x v="8"/>
    <s v="James M. Marlowe ES"/>
    <n v="1999"/>
    <s v="FNS"/>
    <x v="0"/>
    <m/>
    <m/>
    <x v="6"/>
    <s v="A/C Renovation To Kitchen "/>
    <x v="3"/>
    <x v="1"/>
    <x v="2"/>
    <m/>
    <m/>
    <x v="0"/>
    <n v="195000"/>
    <n v="232089"/>
    <m/>
    <m/>
    <m/>
  </r>
  <r>
    <x v="8"/>
    <s v="James M. Marlowe ES"/>
    <n v="1999"/>
    <s v="FNS"/>
    <x v="3"/>
    <m/>
    <m/>
    <x v="5"/>
    <s v="Cooler / Freezer"/>
    <x v="3"/>
    <x v="1"/>
    <x v="2"/>
    <m/>
    <m/>
    <x v="0"/>
    <n v="80709"/>
    <n v="96059.851800000004"/>
    <m/>
    <m/>
    <m/>
  </r>
  <r>
    <x v="8"/>
    <s v="James M. Marlowe ES"/>
    <n v="1999"/>
    <s v="FNS"/>
    <x v="0"/>
    <m/>
    <m/>
    <x v="7"/>
    <s v="Serving Line Renovation"/>
    <x v="3"/>
    <x v="1"/>
    <x v="2"/>
    <m/>
    <m/>
    <x v="0"/>
    <n v="381751"/>
    <n v="454360.04019999999"/>
    <m/>
    <m/>
    <m/>
  </r>
  <r>
    <x v="9"/>
    <s v="Centennial MS"/>
    <n v="2001"/>
    <s v="FNS"/>
    <x v="2"/>
    <m/>
    <m/>
    <x v="5"/>
    <s v="Cooler/Freezer Flooding"/>
    <x v="2"/>
    <x v="1"/>
    <x v="2"/>
    <m/>
    <m/>
    <x v="0"/>
    <n v="70000"/>
    <n v="70000"/>
    <m/>
    <m/>
    <m/>
  </r>
  <r>
    <x v="9"/>
    <s v="Centennial MS"/>
    <n v="2001"/>
    <s v="PRT"/>
    <x v="0"/>
    <m/>
    <m/>
    <x v="16"/>
    <s v="EHPA Generator Shelter"/>
    <x v="2"/>
    <x v="0"/>
    <x v="12"/>
    <n v="50000"/>
    <m/>
    <x v="0"/>
    <n v="60000"/>
    <n v="60000"/>
    <m/>
    <m/>
    <s v="Well and Sanitary Lift coded to Centennial ES 0401"/>
  </r>
  <r>
    <x v="9"/>
    <s v="Chasco MS"/>
    <n v="2001"/>
    <s v="PRT"/>
    <x v="2"/>
    <m/>
    <m/>
    <x v="8"/>
    <s v="Replace Gutters"/>
    <x v="2"/>
    <x v="0"/>
    <x v="13"/>
    <n v="91776"/>
    <m/>
    <x v="0"/>
    <n v="91250"/>
    <n v="91250"/>
    <m/>
    <s v="Purchasing"/>
    <m/>
  </r>
  <r>
    <x v="9"/>
    <s v="Centennial MS"/>
    <n v="2001"/>
    <s v="PRT"/>
    <x v="2"/>
    <m/>
    <m/>
    <x v="9"/>
    <s v="TV Installation in Classrooms"/>
    <x v="2"/>
    <x v="1"/>
    <x v="2"/>
    <m/>
    <m/>
    <x v="0"/>
    <n v="125000"/>
    <n v="125000"/>
    <m/>
    <s v="On Hold"/>
    <m/>
  </r>
  <r>
    <x v="9"/>
    <s v="Chasco MS"/>
    <n v="2001"/>
    <s v="FNS"/>
    <x v="3"/>
    <m/>
    <m/>
    <x v="5"/>
    <s v="Cooler / Freezer"/>
    <x v="0"/>
    <x v="1"/>
    <x v="2"/>
    <m/>
    <m/>
    <x v="0"/>
    <n v="66701.25"/>
    <n v="69669.455625000002"/>
    <m/>
    <m/>
    <m/>
  </r>
  <r>
    <x v="9"/>
    <s v="Chasco MS"/>
    <n v="2001"/>
    <s v="PRT"/>
    <x v="2"/>
    <m/>
    <m/>
    <x v="8"/>
    <s v="Roof Maintenance"/>
    <x v="4"/>
    <x v="1"/>
    <x v="2"/>
    <m/>
    <m/>
    <x v="0"/>
    <n v="80000"/>
    <n v="91160"/>
    <m/>
    <m/>
    <m/>
  </r>
  <r>
    <x v="9"/>
    <s v="Chasco MS"/>
    <n v="2000"/>
    <s v="ATH"/>
    <x v="5"/>
    <m/>
    <m/>
    <x v="17"/>
    <s v="Sand &amp; Paint Gym Floors"/>
    <x v="4"/>
    <x v="1"/>
    <x v="2"/>
    <m/>
    <m/>
    <x v="0"/>
    <n v="25000"/>
    <n v="28487.5"/>
    <m/>
    <m/>
    <m/>
  </r>
  <r>
    <x v="9"/>
    <s v="Chasco MS"/>
    <n v="2001"/>
    <s v="IS"/>
    <x v="1"/>
    <m/>
    <m/>
    <x v="1"/>
    <s v="Technology Infrastructure Upgrades"/>
    <x v="4"/>
    <x v="1"/>
    <x v="1"/>
    <m/>
    <m/>
    <x v="0"/>
    <n v="650000"/>
    <n v="740675"/>
    <m/>
    <m/>
    <m/>
  </r>
  <r>
    <x v="9"/>
    <s v="Chasco MS"/>
    <n v="2001"/>
    <s v="FNS"/>
    <x v="3"/>
    <m/>
    <m/>
    <x v="12"/>
    <s v="Outside Dining Sun Shade"/>
    <x v="3"/>
    <x v="1"/>
    <x v="2"/>
    <m/>
    <m/>
    <x v="0"/>
    <n v="8000"/>
    <n v="9521.6"/>
    <m/>
    <m/>
    <m/>
  </r>
  <r>
    <x v="9"/>
    <s v="Chasco MS"/>
    <n v="2001"/>
    <s v="FNS"/>
    <x v="0"/>
    <m/>
    <m/>
    <x v="7"/>
    <s v="Serving Line Renovation"/>
    <x v="3"/>
    <x v="1"/>
    <x v="2"/>
    <m/>
    <m/>
    <x v="0"/>
    <n v="811329.75"/>
    <n v="965644.66845"/>
    <m/>
    <m/>
    <m/>
  </r>
  <r>
    <x v="10"/>
    <s v="Chasco ES"/>
    <n v="2000"/>
    <s v="PRT"/>
    <x v="2"/>
    <m/>
    <m/>
    <x v="8"/>
    <s v="Roof Maintenance"/>
    <x v="4"/>
    <x v="1"/>
    <x v="2"/>
    <m/>
    <m/>
    <x v="0"/>
    <n v="40000"/>
    <n v="45580"/>
    <m/>
    <m/>
    <m/>
  </r>
  <r>
    <x v="10"/>
    <s v="Chasco ES"/>
    <n v="2000"/>
    <s v="IS"/>
    <x v="1"/>
    <m/>
    <m/>
    <x v="1"/>
    <s v="Technology Infrastructure Upgrades"/>
    <x v="4"/>
    <x v="1"/>
    <x v="1"/>
    <m/>
    <m/>
    <x v="0"/>
    <n v="425000"/>
    <n v="484287.5"/>
    <m/>
    <m/>
    <m/>
  </r>
  <r>
    <x v="10"/>
    <s v="Chasco ES"/>
    <n v="2000"/>
    <s v="FNS"/>
    <x v="0"/>
    <m/>
    <m/>
    <x v="6"/>
    <s v="A/C Renovation To Kitchen "/>
    <x v="3"/>
    <x v="1"/>
    <x v="2"/>
    <m/>
    <m/>
    <x v="0"/>
    <n v="195000"/>
    <n v="232089"/>
    <m/>
    <m/>
    <m/>
  </r>
  <r>
    <x v="10"/>
    <s v="Chasco ES"/>
    <n v="2000"/>
    <s v="PRT"/>
    <x v="4"/>
    <m/>
    <m/>
    <x v="6"/>
    <s v="HVAC (2) 300 ton chillers"/>
    <x v="3"/>
    <x v="1"/>
    <x v="2"/>
    <m/>
    <m/>
    <x v="0"/>
    <n v="600000"/>
    <n v="714120"/>
    <m/>
    <m/>
    <m/>
  </r>
  <r>
    <x v="10"/>
    <s v="Chasco ES"/>
    <n v="2000"/>
    <s v="FNS"/>
    <x v="0"/>
    <m/>
    <m/>
    <x v="7"/>
    <s v="Kitchen Renovation"/>
    <x v="3"/>
    <x v="1"/>
    <x v="2"/>
    <m/>
    <m/>
    <x v="0"/>
    <n v="943483"/>
    <n v="1122933.4665999999"/>
    <m/>
    <m/>
    <m/>
  </r>
  <r>
    <x v="10"/>
    <s v="Chasco ES"/>
    <n v="2000"/>
    <s v="SCHOOL"/>
    <x v="0"/>
    <m/>
    <m/>
    <x v="13"/>
    <s v="Covered Walkways - Bus Loop "/>
    <x v="5"/>
    <x v="1"/>
    <x v="1"/>
    <m/>
    <m/>
    <x v="0"/>
    <n v="100000"/>
    <n v="124310"/>
    <m/>
    <m/>
    <m/>
  </r>
  <r>
    <x v="10"/>
    <s v="Chasco ES"/>
    <n v="2000"/>
    <s v="SCHOOL"/>
    <x v="2"/>
    <m/>
    <m/>
    <x v="18"/>
    <s v="Restroom for PE Classes"/>
    <x v="5"/>
    <x v="1"/>
    <x v="2"/>
    <m/>
    <m/>
    <x v="0"/>
    <n v="300000"/>
    <n v="372930"/>
    <m/>
    <s v="New"/>
    <s v="Evaluating"/>
  </r>
  <r>
    <x v="11"/>
    <s v="Pasco MS"/>
    <n v="1946"/>
    <s v="PRT"/>
    <x v="2"/>
    <m/>
    <m/>
    <x v="9"/>
    <s v="TV Installation in Classrooms - CCTE Building"/>
    <x v="2"/>
    <x v="1"/>
    <x v="2"/>
    <m/>
    <m/>
    <x v="0"/>
    <n v="10000"/>
    <n v="10000"/>
    <m/>
    <s v="On Hold"/>
    <m/>
  </r>
  <r>
    <x v="11"/>
    <s v="Pasco MS"/>
    <n v="1946"/>
    <s v="ATH"/>
    <x v="0"/>
    <m/>
    <m/>
    <x v="4"/>
    <s v="Replace Gym Floor"/>
    <x v="3"/>
    <x v="1"/>
    <x v="2"/>
    <m/>
    <m/>
    <x v="0"/>
    <n v="175000"/>
    <n v="208285"/>
    <m/>
    <m/>
    <s v="Gym Floor Synthetic Overlay just complete - does that replace this project?"/>
  </r>
  <r>
    <x v="12"/>
    <s v="Sunray ES"/>
    <n v="2000"/>
    <s v="PRT"/>
    <x v="2"/>
    <m/>
    <m/>
    <x v="9"/>
    <s v="TV Installation in Classrooms"/>
    <x v="2"/>
    <x v="1"/>
    <x v="2"/>
    <m/>
    <m/>
    <x v="0"/>
    <n v="100000"/>
    <n v="100000"/>
    <m/>
    <s v="On Hold"/>
    <m/>
  </r>
  <r>
    <x v="12"/>
    <s v="Sunray ES"/>
    <n v="2000"/>
    <s v="PRT"/>
    <x v="2"/>
    <m/>
    <m/>
    <x v="8"/>
    <s v="Roof Maintenance"/>
    <x v="1"/>
    <x v="1"/>
    <x v="2"/>
    <m/>
    <m/>
    <x v="0"/>
    <n v="80000"/>
    <n v="87272"/>
    <m/>
    <m/>
    <m/>
  </r>
  <r>
    <x v="12"/>
    <s v="Sunray ES"/>
    <n v="2000"/>
    <s v="FNS"/>
    <x v="0"/>
    <m/>
    <m/>
    <x v="6"/>
    <s v="A/C Renovation To Kitchen "/>
    <x v="3"/>
    <x v="1"/>
    <x v="2"/>
    <m/>
    <m/>
    <x v="0"/>
    <n v="195000"/>
    <n v="232089"/>
    <m/>
    <m/>
    <m/>
  </r>
  <r>
    <x v="12"/>
    <s v="Sunray ES"/>
    <n v="2000"/>
    <s v="FNS"/>
    <x v="0"/>
    <m/>
    <m/>
    <x v="7"/>
    <s v="Serving Line Renovation"/>
    <x v="3"/>
    <x v="1"/>
    <x v="2"/>
    <m/>
    <m/>
    <x v="0"/>
    <n v="381751"/>
    <n v="454360.04019999999"/>
    <m/>
    <m/>
    <m/>
  </r>
  <r>
    <x v="12"/>
    <s v="Sunray ES"/>
    <n v="2000"/>
    <s v="IS"/>
    <x v="1"/>
    <m/>
    <m/>
    <x v="1"/>
    <s v="Technology Infrastructure Upgrades"/>
    <x v="3"/>
    <x v="1"/>
    <x v="1"/>
    <m/>
    <m/>
    <x v="0"/>
    <n v="425000"/>
    <n v="505835"/>
    <m/>
    <m/>
    <m/>
  </r>
  <r>
    <x v="12"/>
    <s v="Sunray ES"/>
    <n v="2000"/>
    <s v="SCHOOL"/>
    <x v="2"/>
    <m/>
    <m/>
    <x v="13"/>
    <s v="Covered Walkways"/>
    <x v="5"/>
    <x v="1"/>
    <x v="2"/>
    <m/>
    <m/>
    <x v="0"/>
    <n v="30000"/>
    <n v="37293"/>
    <m/>
    <m/>
    <m/>
  </r>
  <r>
    <x v="13"/>
    <s v="J.W. Mitchell HS"/>
    <n v="2000"/>
    <s v="FNS"/>
    <x v="0"/>
    <m/>
    <m/>
    <x v="7"/>
    <s v="Kitchen Renovation - Phase 2"/>
    <x v="2"/>
    <x v="0"/>
    <x v="14"/>
    <n v="1859973"/>
    <m/>
    <x v="0"/>
    <n v="1343003"/>
    <n v="1343003"/>
    <m/>
    <s v="Summer"/>
    <m/>
  </r>
  <r>
    <x v="13"/>
    <s v="J.W. Mitchell HS"/>
    <n v="2000"/>
    <s v="ATH"/>
    <x v="2"/>
    <m/>
    <m/>
    <x v="4"/>
    <s v="Overlay Courts - Tennis"/>
    <x v="2"/>
    <x v="0"/>
    <x v="6"/>
    <n v="35000"/>
    <m/>
    <x v="0"/>
    <n v="35000"/>
    <n v="35000"/>
    <m/>
    <m/>
    <m/>
  </r>
  <r>
    <x v="13"/>
    <s v="J.W. Mitchell HS"/>
    <n v="2000"/>
    <s v="PRT"/>
    <x v="2"/>
    <m/>
    <m/>
    <x v="9"/>
    <s v="TV Installation in Classrooms"/>
    <x v="2"/>
    <x v="1"/>
    <x v="2"/>
    <m/>
    <m/>
    <x v="0"/>
    <n v="150000"/>
    <n v="150000"/>
    <m/>
    <s v="On Hold"/>
    <m/>
  </r>
  <r>
    <x v="13"/>
    <s v="J.W. Mitchell HS"/>
    <n v="2000"/>
    <s v="ATH"/>
    <x v="0"/>
    <m/>
    <m/>
    <x v="4"/>
    <s v="Refurbish Football Field Elevation and Field Drainage"/>
    <x v="1"/>
    <x v="1"/>
    <x v="2"/>
    <m/>
    <m/>
    <x v="0"/>
    <n v="320000"/>
    <n v="349088"/>
    <m/>
    <m/>
    <m/>
  </r>
  <r>
    <x v="13"/>
    <s v="J.W. Mitchell HS"/>
    <n v="2000"/>
    <s v="ATH"/>
    <x v="2"/>
    <m/>
    <m/>
    <x v="19"/>
    <s v="Storage Garage"/>
    <x v="4"/>
    <x v="1"/>
    <x v="2"/>
    <m/>
    <m/>
    <x v="0"/>
    <n v="25000"/>
    <n v="28487.5"/>
    <m/>
    <m/>
    <m/>
  </r>
  <r>
    <x v="13"/>
    <s v="J.W. Mitchell HS"/>
    <n v="2000"/>
    <s v="IS"/>
    <x v="1"/>
    <m/>
    <m/>
    <x v="1"/>
    <s v="Technology Infrastructure Upgrades"/>
    <x v="3"/>
    <x v="1"/>
    <x v="1"/>
    <m/>
    <m/>
    <x v="0"/>
    <n v="800000"/>
    <n v="952160"/>
    <m/>
    <m/>
    <m/>
  </r>
  <r>
    <x v="13"/>
    <s v="J.W. Mitchell HS"/>
    <n v="2000"/>
    <s v="SCHOOL"/>
    <x v="0"/>
    <m/>
    <m/>
    <x v="13"/>
    <s v="Covered Walkways"/>
    <x v="5"/>
    <x v="1"/>
    <x v="2"/>
    <m/>
    <m/>
    <x v="0"/>
    <n v="150000"/>
    <n v="186465"/>
    <m/>
    <m/>
    <m/>
  </r>
  <r>
    <x v="14"/>
    <s v="Centennial MS"/>
    <n v="2001"/>
    <s v="FNS"/>
    <x v="3"/>
    <m/>
    <m/>
    <x v="12"/>
    <s v="Outside Dining Sun Shade"/>
    <x v="4"/>
    <x v="1"/>
    <x v="2"/>
    <m/>
    <m/>
    <x v="0"/>
    <n v="10000"/>
    <n v="11395"/>
    <m/>
    <m/>
    <m/>
  </r>
  <r>
    <x v="14"/>
    <s v="Centennial MS"/>
    <n v="2001"/>
    <s v="PRT"/>
    <x v="2"/>
    <m/>
    <m/>
    <x v="8"/>
    <s v="Roof Maintenance"/>
    <x v="4"/>
    <x v="1"/>
    <x v="2"/>
    <m/>
    <m/>
    <x v="0"/>
    <n v="80000"/>
    <n v="91160"/>
    <m/>
    <m/>
    <m/>
  </r>
  <r>
    <x v="14"/>
    <s v="Centennial MS"/>
    <n v="2001"/>
    <s v="FNS"/>
    <x v="0"/>
    <m/>
    <m/>
    <x v="7"/>
    <s v="Serving Line Renovation"/>
    <x v="4"/>
    <x v="1"/>
    <x v="2"/>
    <m/>
    <m/>
    <x v="0"/>
    <n v="981709"/>
    <n v="1118657.4055000001"/>
    <m/>
    <m/>
    <m/>
  </r>
  <r>
    <x v="14"/>
    <s v="Centennial MS"/>
    <n v="2001"/>
    <s v="IS"/>
    <x v="1"/>
    <m/>
    <m/>
    <x v="1"/>
    <s v="Technology Infrastructure Upgrades"/>
    <x v="4"/>
    <x v="1"/>
    <x v="1"/>
    <m/>
    <m/>
    <x v="0"/>
    <n v="650000"/>
    <n v="740675"/>
    <m/>
    <m/>
    <m/>
  </r>
  <r>
    <x v="14"/>
    <s v="Centennial MS"/>
    <n v="2001"/>
    <s v="FNS"/>
    <x v="3"/>
    <m/>
    <m/>
    <x v="5"/>
    <s v="Cooler / Freezer "/>
    <x v="5"/>
    <x v="0"/>
    <x v="7"/>
    <n v="89711"/>
    <m/>
    <x v="0"/>
    <n v="88779"/>
    <n v="110361.1749"/>
    <m/>
    <m/>
    <m/>
  </r>
  <r>
    <x v="14"/>
    <s v="Centennial MS"/>
    <n v="2001"/>
    <s v="SCHOOL"/>
    <x v="0"/>
    <m/>
    <m/>
    <x v="13"/>
    <s v="Covered Walkways"/>
    <x v="5"/>
    <x v="1"/>
    <x v="2"/>
    <m/>
    <m/>
    <x v="0"/>
    <n v="130000"/>
    <n v="161603"/>
    <m/>
    <m/>
    <m/>
  </r>
  <r>
    <x v="14"/>
    <s v="Centennial MS"/>
    <n v="2001"/>
    <s v="PRT"/>
    <x v="4"/>
    <m/>
    <m/>
    <x v="6"/>
    <s v="HVAC Replace Control System"/>
    <x v="5"/>
    <x v="1"/>
    <x v="2"/>
    <m/>
    <m/>
    <x v="0"/>
    <n v="600000"/>
    <n v="745860"/>
    <m/>
    <m/>
    <m/>
  </r>
  <r>
    <x v="15"/>
    <s v="Moore Mickens EC"/>
    <n v="1952"/>
    <s v="CTE"/>
    <x v="2"/>
    <m/>
    <m/>
    <x v="18"/>
    <s v="Remodel CNA Room"/>
    <x v="2"/>
    <x v="1"/>
    <x v="2"/>
    <m/>
    <m/>
    <x v="0"/>
    <n v="108000"/>
    <n v="108000"/>
    <m/>
    <m/>
    <m/>
  </r>
  <r>
    <x v="15"/>
    <s v="Moore Mickens EC"/>
    <n v="1952"/>
    <s v="CTE"/>
    <x v="2"/>
    <m/>
    <m/>
    <x v="18"/>
    <s v="Remodel Or Build New Space For Cosmetology"/>
    <x v="2"/>
    <x v="1"/>
    <x v="2"/>
    <m/>
    <m/>
    <x v="0"/>
    <n v="600000"/>
    <n v="600000"/>
    <m/>
    <m/>
    <m/>
  </r>
  <r>
    <x v="15"/>
    <s v="Moore Mickens EC"/>
    <n v="1952"/>
    <s v="MAINT"/>
    <x v="2"/>
    <m/>
    <m/>
    <x v="8"/>
    <s v="Roof Repair - Building 1 Metal Roof"/>
    <x v="2"/>
    <x v="0"/>
    <x v="13"/>
    <n v="60000"/>
    <m/>
    <x v="0"/>
    <n v="60000"/>
    <n v="60000"/>
    <m/>
    <m/>
    <m/>
  </r>
  <r>
    <x v="15"/>
    <s v="Moore Mickens EC"/>
    <n v="1952"/>
    <s v="PRT"/>
    <x v="2"/>
    <m/>
    <m/>
    <x v="18"/>
    <s v="Remodel School"/>
    <x v="0"/>
    <x v="1"/>
    <x v="2"/>
    <m/>
    <m/>
    <x v="0"/>
    <n v="445419"/>
    <n v="465240.14549999998"/>
    <m/>
    <m/>
    <m/>
  </r>
  <r>
    <x v="15"/>
    <s v="Moore Mickens EC"/>
    <n v="1952"/>
    <s v="FNS"/>
    <x v="2"/>
    <m/>
    <m/>
    <x v="5"/>
    <s v="Cooler / Freezer "/>
    <x v="4"/>
    <x v="1"/>
    <x v="2"/>
    <m/>
    <m/>
    <x v="0"/>
    <n v="73371"/>
    <n v="83606.254499999995"/>
    <m/>
    <m/>
    <m/>
  </r>
  <r>
    <x v="15"/>
    <s v="Moore Mickens EC"/>
    <n v="1952"/>
    <s v="PRT"/>
    <x v="0"/>
    <m/>
    <m/>
    <x v="0"/>
    <s v="Redevelopment of Campus"/>
    <x v="3"/>
    <x v="1"/>
    <x v="2"/>
    <m/>
    <m/>
    <x v="0"/>
    <n v="5000000"/>
    <n v="5951000"/>
    <m/>
    <s v="On Hold"/>
    <m/>
  </r>
  <r>
    <x v="16"/>
    <s v="Oakstead ES"/>
    <n v="2006"/>
    <s v="FNS"/>
    <x v="0"/>
    <m/>
    <m/>
    <x v="6"/>
    <s v="A/C Renovation To Kitchen "/>
    <x v="4"/>
    <x v="1"/>
    <x v="2"/>
    <m/>
    <m/>
    <x v="0"/>
    <n v="195000"/>
    <n v="222202.5"/>
    <m/>
    <m/>
    <m/>
  </r>
  <r>
    <x v="16"/>
    <s v="Oakstead ES"/>
    <n v="2006"/>
    <s v="FNS"/>
    <x v="3"/>
    <m/>
    <m/>
    <x v="5"/>
    <s v="Cooler / Freezer "/>
    <x v="5"/>
    <x v="1"/>
    <x v="2"/>
    <m/>
    <m/>
    <x v="0"/>
    <n v="88779"/>
    <n v="110361.1749"/>
    <m/>
    <m/>
    <m/>
  </r>
  <r>
    <x v="16"/>
    <s v="Oakstead ES"/>
    <n v="2006"/>
    <s v="FNS"/>
    <x v="0"/>
    <m/>
    <m/>
    <x v="7"/>
    <s v="Serving Line Renovation "/>
    <x v="5"/>
    <x v="1"/>
    <x v="2"/>
    <m/>
    <m/>
    <x v="0"/>
    <n v="419926"/>
    <n v="522010.01060000004"/>
    <m/>
    <m/>
    <m/>
  </r>
  <r>
    <x v="17"/>
    <s v="Gulf Highlands ES"/>
    <n v="2006"/>
    <s v="PRT"/>
    <x v="2"/>
    <m/>
    <m/>
    <x v="9"/>
    <s v="TV Installation in Classrooms"/>
    <x v="2"/>
    <x v="1"/>
    <x v="2"/>
    <m/>
    <m/>
    <x v="0"/>
    <n v="100000"/>
    <n v="100000"/>
    <m/>
    <s v="On Hold"/>
    <m/>
  </r>
  <r>
    <x v="17"/>
    <s v="Gulf Highlands ES"/>
    <n v="2006"/>
    <s v="FNS"/>
    <x v="0"/>
    <m/>
    <m/>
    <x v="6"/>
    <s v="A/C Renovation To Kitchen "/>
    <x v="4"/>
    <x v="1"/>
    <x v="2"/>
    <m/>
    <m/>
    <x v="0"/>
    <n v="195000"/>
    <n v="222202.5"/>
    <m/>
    <m/>
    <m/>
  </r>
  <r>
    <x v="17"/>
    <s v="Gulf Highlands ES"/>
    <n v="2006"/>
    <s v="FNS"/>
    <x v="3"/>
    <m/>
    <m/>
    <x v="7"/>
    <s v="Cooler / Freezer &amp; Serving Line "/>
    <x v="5"/>
    <x v="1"/>
    <x v="2"/>
    <m/>
    <m/>
    <x v="0"/>
    <n v="583619"/>
    <n v="725496.77890000003"/>
    <m/>
    <m/>
    <m/>
  </r>
  <r>
    <x v="18"/>
    <s v="Double Branch ES"/>
    <n v="2007"/>
    <s v="PRT"/>
    <x v="0"/>
    <m/>
    <m/>
    <x v="20"/>
    <s v="Traffic Safety and Parking Improvements - Add Turn Lane to Chauncey"/>
    <x v="0"/>
    <x v="2"/>
    <x v="2"/>
    <m/>
    <m/>
    <x v="0"/>
    <n v="500000"/>
    <n v="522250"/>
    <m/>
    <m/>
    <s v="County beginning design of extension"/>
  </r>
  <r>
    <x v="18"/>
    <s v="Double Branch ES"/>
    <n v="2007"/>
    <s v="FNS"/>
    <x v="0"/>
    <m/>
    <m/>
    <x v="6"/>
    <s v="A/C Renovation To Kitchen "/>
    <x v="4"/>
    <x v="1"/>
    <x v="2"/>
    <m/>
    <m/>
    <x v="0"/>
    <n v="195000"/>
    <n v="222202.5"/>
    <m/>
    <m/>
    <m/>
  </r>
  <r>
    <x v="18"/>
    <s v="Double Branch ES"/>
    <n v="2007"/>
    <s v="FNS"/>
    <x v="3"/>
    <m/>
    <m/>
    <x v="7"/>
    <s v="Cooler / Freezer &amp; Serving Line "/>
    <x v="5"/>
    <x v="1"/>
    <x v="2"/>
    <m/>
    <m/>
    <x v="0"/>
    <n v="583619"/>
    <n v="725496.77890000003"/>
    <m/>
    <m/>
    <m/>
  </r>
  <r>
    <x v="19"/>
    <s v="Trinity Oaks ES"/>
    <n v="2007"/>
    <s v="PRT"/>
    <x v="0"/>
    <m/>
    <m/>
    <x v="6"/>
    <s v="Add Dehumidification"/>
    <x v="2"/>
    <x v="0"/>
    <x v="15"/>
    <n v="74148"/>
    <m/>
    <x v="0"/>
    <n v="1006"/>
    <n v="1006"/>
    <m/>
    <s v="In Progress"/>
    <m/>
  </r>
  <r>
    <x v="19"/>
    <s v="Trinity Oaks ES"/>
    <n v="2007"/>
    <s v="FNS"/>
    <x v="0"/>
    <m/>
    <m/>
    <x v="6"/>
    <s v="A/C Renovation To Kitchen "/>
    <x v="4"/>
    <x v="1"/>
    <x v="2"/>
    <m/>
    <m/>
    <x v="0"/>
    <n v="195000"/>
    <n v="222202.5"/>
    <m/>
    <m/>
    <m/>
  </r>
  <r>
    <x v="19"/>
    <s v="Trinity Oaks ES"/>
    <n v="2007"/>
    <s v="FNS"/>
    <x v="0"/>
    <m/>
    <m/>
    <x v="7"/>
    <s v="Serving Line Renovation"/>
    <x v="5"/>
    <x v="1"/>
    <x v="2"/>
    <m/>
    <m/>
    <x v="0"/>
    <n v="419926"/>
    <n v="522010.01060000004"/>
    <m/>
    <m/>
    <m/>
  </r>
  <r>
    <x v="20"/>
    <s v="Dr. John Long MS"/>
    <n v="2006"/>
    <s v="PRT"/>
    <x v="0"/>
    <m/>
    <m/>
    <x v="0"/>
    <s v="Addition - Classroom Wing"/>
    <x v="1"/>
    <x v="1"/>
    <x v="2"/>
    <m/>
    <m/>
    <x v="0"/>
    <n v="4000000"/>
    <n v="4363600"/>
    <m/>
    <m/>
    <m/>
  </r>
  <r>
    <x v="20"/>
    <s v="Dr. John Long MS"/>
    <n v="2006"/>
    <s v="ATH"/>
    <x v="5"/>
    <m/>
    <m/>
    <x v="17"/>
    <s v="Sand &amp; Paint Gym Floors"/>
    <x v="1"/>
    <x v="1"/>
    <x v="2"/>
    <m/>
    <m/>
    <x v="0"/>
    <n v="25000"/>
    <n v="27272.5"/>
    <m/>
    <m/>
    <m/>
  </r>
  <r>
    <x v="20"/>
    <s v="Dr. John Long MS"/>
    <n v="2006"/>
    <s v="FNS"/>
    <x v="0"/>
    <m/>
    <m/>
    <x v="7"/>
    <s v="Serving Line Renovation"/>
    <x v="5"/>
    <x v="1"/>
    <x v="2"/>
    <m/>
    <m/>
    <x v="0"/>
    <n v="1187868"/>
    <n v="1476638.7108"/>
    <m/>
    <m/>
    <m/>
  </r>
  <r>
    <x v="21"/>
    <s v="Paul R. Smith MS"/>
    <n v="2006"/>
    <s v="ATH"/>
    <x v="5"/>
    <m/>
    <m/>
    <x v="17"/>
    <s v="Sand &amp; Paint Gym Floors"/>
    <x v="1"/>
    <x v="1"/>
    <x v="2"/>
    <m/>
    <m/>
    <x v="0"/>
    <n v="25000"/>
    <n v="27272.5"/>
    <m/>
    <m/>
    <m/>
  </r>
  <r>
    <x v="21"/>
    <s v="Paul R. Smith MS"/>
    <n v="2006"/>
    <s v="FNS"/>
    <x v="3"/>
    <m/>
    <m/>
    <x v="12"/>
    <s v="Outside Dining Sun Shade"/>
    <x v="5"/>
    <x v="1"/>
    <x v="2"/>
    <m/>
    <m/>
    <x v="0"/>
    <n v="10000"/>
    <n v="12431"/>
    <m/>
    <m/>
    <m/>
  </r>
  <r>
    <x v="21"/>
    <s v="Paul R. Smith MS"/>
    <n v="2006"/>
    <s v="FNS"/>
    <x v="0"/>
    <m/>
    <m/>
    <x v="7"/>
    <s v="Serving Line Renovation"/>
    <x v="5"/>
    <x v="1"/>
    <x v="2"/>
    <m/>
    <m/>
    <x v="0"/>
    <n v="1187868"/>
    <n v="1476638.7108"/>
    <m/>
    <m/>
    <m/>
  </r>
  <r>
    <x v="22"/>
    <s v="Wiregrass Ranch HS"/>
    <n v="2006"/>
    <s v="ATH"/>
    <x v="2"/>
    <m/>
    <m/>
    <x v="2"/>
    <s v="Add Air Conditioning To Field House"/>
    <x v="2"/>
    <x v="0"/>
    <x v="16"/>
    <n v="106607"/>
    <m/>
    <x v="0"/>
    <n v="6162"/>
    <n v="6162"/>
    <m/>
    <s v="Complete"/>
    <m/>
  </r>
  <r>
    <x v="22"/>
    <s v="Wiregrass Ranch HS"/>
    <n v="2006"/>
    <s v="PRT"/>
    <x v="0"/>
    <s v="Yes"/>
    <m/>
    <x v="21"/>
    <s v="Traffic Light @ Mansfield"/>
    <x v="2"/>
    <x v="0"/>
    <x v="8"/>
    <n v="125000"/>
    <m/>
    <x v="0"/>
    <n v="125000"/>
    <n v="125000"/>
    <m/>
    <m/>
    <s v="Need to add to 5-Year Work Plan Infrastructure"/>
  </r>
  <r>
    <x v="22"/>
    <s v="Wiregrass Ranch HS"/>
    <n v="2006"/>
    <s v="PRT"/>
    <x v="2"/>
    <m/>
    <m/>
    <x v="9"/>
    <s v="TV Installation in Classrooms - audio only"/>
    <x v="2"/>
    <x v="1"/>
    <x v="2"/>
    <m/>
    <m/>
    <x v="0"/>
    <n v="51000"/>
    <n v="51000"/>
    <m/>
    <s v="On Hold"/>
    <m/>
  </r>
  <r>
    <x v="22"/>
    <s v="Wiregrass Ranch HS"/>
    <n v="2006"/>
    <s v="CCTE"/>
    <x v="0"/>
    <m/>
    <m/>
    <x v="14"/>
    <s v="Remodel/Expand Culinary Classroom"/>
    <x v="0"/>
    <x v="1"/>
    <x v="2"/>
    <m/>
    <m/>
    <x v="0"/>
    <n v="420000"/>
    <n v="438690"/>
    <m/>
    <m/>
    <m/>
  </r>
  <r>
    <x v="22"/>
    <s v="Wiregrass Ranch HS"/>
    <n v="2006"/>
    <s v="PRT"/>
    <x v="0"/>
    <m/>
    <m/>
    <x v="0"/>
    <s v="Addition - Classroom Wing"/>
    <x v="1"/>
    <x v="1"/>
    <x v="2"/>
    <m/>
    <m/>
    <x v="0"/>
    <n v="4000000"/>
    <n v="4363600"/>
    <m/>
    <m/>
    <m/>
  </r>
  <r>
    <x v="22"/>
    <s v="Wiregrass Ranch HS"/>
    <n v="2006"/>
    <s v="ATH"/>
    <x v="2"/>
    <m/>
    <m/>
    <x v="4"/>
    <s v="Overlay Courts - Basketball &amp; Tennis"/>
    <x v="4"/>
    <x v="1"/>
    <x v="2"/>
    <m/>
    <m/>
    <x v="0"/>
    <n v="25000"/>
    <n v="28487.5"/>
    <m/>
    <m/>
    <m/>
  </r>
  <r>
    <x v="22"/>
    <s v="Wiregrass Ranch HS"/>
    <n v="2006"/>
    <s v="ATH"/>
    <x v="5"/>
    <m/>
    <m/>
    <x v="17"/>
    <s v="Sand &amp; Paint Gym Floors"/>
    <x v="3"/>
    <x v="1"/>
    <x v="2"/>
    <m/>
    <m/>
    <x v="0"/>
    <n v="40000"/>
    <n v="47608"/>
    <m/>
    <m/>
    <m/>
  </r>
  <r>
    <x v="22"/>
    <s v="Wiregrass Ranch HS"/>
    <n v="2006"/>
    <s v="ATH"/>
    <x v="5"/>
    <m/>
    <m/>
    <x v="11"/>
    <s v="Scoreboard Replacement(s)"/>
    <x v="3"/>
    <x v="1"/>
    <x v="2"/>
    <m/>
    <m/>
    <x v="0"/>
    <n v="75000"/>
    <n v="89265"/>
    <m/>
    <m/>
    <m/>
  </r>
  <r>
    <x v="22"/>
    <s v="Wiregrass Ranch HS"/>
    <n v="2006"/>
    <s v="FNS"/>
    <x v="3"/>
    <m/>
    <m/>
    <x v="5"/>
    <s v="Cooler / Freezer "/>
    <x v="5"/>
    <x v="1"/>
    <x v="2"/>
    <m/>
    <m/>
    <x v="0"/>
    <n v="88779"/>
    <n v="110361.1749"/>
    <m/>
    <m/>
    <m/>
  </r>
  <r>
    <x v="22"/>
    <s v="Wiregrass Ranch HS"/>
    <n v="2006"/>
    <s v="FNS"/>
    <x v="0"/>
    <m/>
    <m/>
    <x v="7"/>
    <s v="Serving Line Renovation"/>
    <x v="5"/>
    <x v="1"/>
    <x v="2"/>
    <m/>
    <m/>
    <x v="0"/>
    <n v="1187868"/>
    <n v="1476638.7108"/>
    <m/>
    <m/>
    <m/>
  </r>
  <r>
    <x v="23"/>
    <s v="West Zephyrhills ES"/>
    <n v="1958"/>
    <s v="MAINT"/>
    <x v="2"/>
    <m/>
    <m/>
    <x v="8"/>
    <s v="Roof Replacement - Cafeteria and Media"/>
    <x v="2"/>
    <x v="0"/>
    <x v="13"/>
    <n v="301220"/>
    <m/>
    <x v="0"/>
    <n v="301220"/>
    <n v="301220"/>
    <m/>
    <s v="Design Complete"/>
    <m/>
  </r>
  <r>
    <x v="23"/>
    <s v="West Zephyrhills ES"/>
    <n v="1958"/>
    <s v="IS"/>
    <x v="0"/>
    <m/>
    <m/>
    <x v="1"/>
    <s v="Technology Infrastructure Upgrades"/>
    <x v="2"/>
    <x v="1"/>
    <x v="2"/>
    <m/>
    <m/>
    <x v="0"/>
    <n v="425000"/>
    <n v="425000"/>
    <m/>
    <m/>
    <s v="IS needs to prioritze"/>
  </r>
  <r>
    <x v="23"/>
    <s v="West Zephyrhills ES"/>
    <n v="1958"/>
    <s v="PRT"/>
    <x v="0"/>
    <m/>
    <m/>
    <x v="0"/>
    <s v="Remodel School - Tear Down Or Remodel Cafeteria Bld #2 Into Classrooms, Renovate Bld #1,3,4,5,8,9,14"/>
    <x v="0"/>
    <x v="1"/>
    <x v="2"/>
    <m/>
    <m/>
    <x v="0"/>
    <n v="8226665"/>
    <n v="8592751.5924999993"/>
    <m/>
    <m/>
    <m/>
  </r>
  <r>
    <x v="23"/>
    <s v="West Zephyrhills ES"/>
    <n v="1958"/>
    <s v="SCHOOL"/>
    <x v="0"/>
    <m/>
    <m/>
    <x v="13"/>
    <s v="Covered Walkways"/>
    <x v="5"/>
    <x v="1"/>
    <x v="2"/>
    <m/>
    <m/>
    <x v="0"/>
    <n v="220000"/>
    <n v="273482"/>
    <m/>
    <m/>
    <m/>
  </r>
  <r>
    <x v="23"/>
    <s v="West Zephyrhills ES"/>
    <n v="1958"/>
    <s v="PRT"/>
    <x v="4"/>
    <m/>
    <m/>
    <x v="6"/>
    <s v="HVAC Replace Control System"/>
    <x v="5"/>
    <x v="1"/>
    <x v="2"/>
    <m/>
    <m/>
    <x v="0"/>
    <n v="600000"/>
    <n v="745860"/>
    <m/>
    <m/>
    <m/>
  </r>
  <r>
    <x v="24"/>
    <s v="New River ES"/>
    <n v="2007"/>
    <s v="FNS"/>
    <x v="0"/>
    <m/>
    <m/>
    <x v="6"/>
    <s v="A/C Renovation To Kitchen "/>
    <x v="4"/>
    <x v="1"/>
    <x v="2"/>
    <m/>
    <m/>
    <x v="0"/>
    <n v="195000"/>
    <n v="222202.5"/>
    <m/>
    <m/>
    <m/>
  </r>
  <r>
    <x v="24"/>
    <s v="New River ES"/>
    <n v="2007"/>
    <s v="FNS"/>
    <x v="3"/>
    <m/>
    <m/>
    <x v="7"/>
    <s v="Cooler / Freezer &amp; Serving Line "/>
    <x v="5"/>
    <x v="1"/>
    <x v="2"/>
    <m/>
    <m/>
    <x v="0"/>
    <n v="641980"/>
    <n v="798045.33799999999"/>
    <m/>
    <m/>
    <m/>
  </r>
  <r>
    <x v="25"/>
    <s v="Gulf Trace ES"/>
    <n v="2008"/>
    <s v="PRT"/>
    <x v="0"/>
    <m/>
    <m/>
    <x v="21"/>
    <s v="Traffic Safety and Parking Improvements"/>
    <x v="2"/>
    <x v="0"/>
    <x v="17"/>
    <n v="582703"/>
    <m/>
    <x v="0"/>
    <n v="90576"/>
    <n v="90576"/>
    <m/>
    <s v="In Progress"/>
    <s v="Need addl funding - $165,000 more than original $490,000"/>
  </r>
  <r>
    <x v="25"/>
    <s v="Gulf Trace ES"/>
    <n v="2008"/>
    <s v="FNS"/>
    <x v="3"/>
    <m/>
    <m/>
    <x v="7"/>
    <s v="Cooler / Freezer &amp; Serving Line "/>
    <x v="5"/>
    <x v="1"/>
    <x v="2"/>
    <m/>
    <m/>
    <x v="0"/>
    <n v="641980"/>
    <n v="798045.33799999999"/>
    <m/>
    <m/>
    <m/>
  </r>
  <r>
    <x v="26"/>
    <s v="Charles S. Rushe MS"/>
    <n v="2007"/>
    <s v="ATH"/>
    <x v="5"/>
    <m/>
    <m/>
    <x v="4"/>
    <s v="Resurface Track Courts"/>
    <x v="3"/>
    <x v="1"/>
    <x v="2"/>
    <m/>
    <m/>
    <x v="0"/>
    <n v="50000"/>
    <n v="59510"/>
    <m/>
    <m/>
    <m/>
  </r>
  <r>
    <x v="26"/>
    <s v="Charles S. Rushe MS"/>
    <n v="2007"/>
    <s v="ATH"/>
    <x v="5"/>
    <m/>
    <m/>
    <x v="17"/>
    <s v="Sand &amp; Paint Gym Floors"/>
    <x v="3"/>
    <x v="1"/>
    <x v="2"/>
    <m/>
    <m/>
    <x v="0"/>
    <n v="25000"/>
    <n v="29755"/>
    <m/>
    <m/>
    <m/>
  </r>
  <r>
    <x v="26"/>
    <s v="Charles S. Rushe MS"/>
    <n v="2007"/>
    <s v="FNS"/>
    <x v="0"/>
    <m/>
    <m/>
    <x v="7"/>
    <s v="Serving Line Renovation"/>
    <x v="5"/>
    <x v="1"/>
    <x v="2"/>
    <m/>
    <m/>
    <x v="0"/>
    <n v="1187868"/>
    <n v="1476638.7108"/>
    <m/>
    <m/>
    <m/>
  </r>
  <r>
    <x v="27"/>
    <s v="Sunlake HS"/>
    <n v="2007"/>
    <s v="ATH"/>
    <x v="2"/>
    <m/>
    <m/>
    <x v="2"/>
    <s v="Add Air Conditioning To Field House"/>
    <x v="2"/>
    <x v="0"/>
    <x v="18"/>
    <n v="109416"/>
    <m/>
    <x v="0"/>
    <n v="6108"/>
    <n v="6108"/>
    <m/>
    <s v="Complete"/>
    <m/>
  </r>
  <r>
    <x v="27"/>
    <s v="Sunlake HS"/>
    <n v="2007"/>
    <s v="ATH"/>
    <x v="5"/>
    <m/>
    <m/>
    <x v="17"/>
    <s v="Sand &amp; Paint Gym Floors"/>
    <x v="3"/>
    <x v="1"/>
    <x v="2"/>
    <m/>
    <m/>
    <x v="0"/>
    <n v="25000"/>
    <n v="29755"/>
    <m/>
    <m/>
    <m/>
  </r>
  <r>
    <x v="27"/>
    <s v="Sunlake HS"/>
    <n v="2007"/>
    <s v="FNS"/>
    <x v="0"/>
    <m/>
    <m/>
    <x v="7"/>
    <s v="Serving Line Renovation"/>
    <x v="5"/>
    <x v="1"/>
    <x v="2"/>
    <m/>
    <m/>
    <x v="0"/>
    <n v="1187868"/>
    <n v="1476638.7108"/>
    <m/>
    <m/>
    <m/>
  </r>
  <r>
    <x v="28"/>
    <s v="R.B. Stewart MS"/>
    <n v="1926"/>
    <s v="PRT"/>
    <x v="0"/>
    <s v="Yes"/>
    <m/>
    <x v="0"/>
    <s v="Remodel Bld #4 #5 (Media And ESE)"/>
    <x v="2"/>
    <x v="0"/>
    <x v="3"/>
    <m/>
    <m/>
    <x v="0"/>
    <n v="1496472"/>
    <n v="1496472"/>
    <m/>
    <m/>
    <s v="Combined with Gym Replacement in Priority 1"/>
  </r>
  <r>
    <x v="28"/>
    <s v="R.B. Stewart MS"/>
    <n v="1926"/>
    <s v="PRT"/>
    <x v="0"/>
    <s v="Yes"/>
    <m/>
    <x v="0"/>
    <s v="Replace Gym Bld #3 - Phase 1"/>
    <x v="2"/>
    <x v="0"/>
    <x v="3"/>
    <n v="5547405"/>
    <m/>
    <x v="0"/>
    <n v="1400000"/>
    <n v="1400000"/>
    <m/>
    <s v="In Progress"/>
    <m/>
  </r>
  <r>
    <x v="28"/>
    <s v="R.B. Stewart MS"/>
    <n v="1926"/>
    <s v="PRT"/>
    <x v="0"/>
    <s v="Yes"/>
    <m/>
    <x v="0"/>
    <s v="Replace Gym Bld #3 - Phase 2 "/>
    <x v="2"/>
    <x v="0"/>
    <x v="3"/>
    <m/>
    <m/>
    <x v="0"/>
    <n v="1750000"/>
    <n v="1750000"/>
    <m/>
    <s v="Funding"/>
    <s v="Need $1.4 million additional"/>
  </r>
  <r>
    <x v="28"/>
    <s v="R.B. Stewart MS"/>
    <n v="1926"/>
    <s v="PRT"/>
    <x v="2"/>
    <m/>
    <m/>
    <x v="9"/>
    <s v="TV Installation in Classrooms"/>
    <x v="2"/>
    <x v="1"/>
    <x v="2"/>
    <m/>
    <m/>
    <x v="0"/>
    <n v="125000"/>
    <n v="125000"/>
    <m/>
    <s v="On Hold"/>
    <m/>
  </r>
  <r>
    <x v="28"/>
    <s v="R.B. Stewart MS"/>
    <n v="1926"/>
    <s v="FNS"/>
    <x v="3"/>
    <m/>
    <m/>
    <x v="5"/>
    <s v="Cooler / Freezer "/>
    <x v="5"/>
    <x v="1"/>
    <x v="2"/>
    <m/>
    <m/>
    <x v="0"/>
    <n v="88779"/>
    <n v="110361.1749"/>
    <m/>
    <m/>
    <m/>
  </r>
  <r>
    <x v="29"/>
    <s v="Crews Lake MS"/>
    <n v="2008"/>
    <s v="ATH"/>
    <x v="5"/>
    <m/>
    <m/>
    <x v="4"/>
    <s v="Resurface Track Courts"/>
    <x v="3"/>
    <x v="1"/>
    <x v="2"/>
    <m/>
    <m/>
    <x v="0"/>
    <n v="50000"/>
    <n v="59510"/>
    <m/>
    <m/>
    <m/>
  </r>
  <r>
    <x v="29"/>
    <s v="Crews Lake MS"/>
    <n v="2008"/>
    <s v="ATH"/>
    <x v="5"/>
    <m/>
    <m/>
    <x v="17"/>
    <s v="Sand &amp; Paint Gym Floors"/>
    <x v="3"/>
    <x v="1"/>
    <x v="2"/>
    <m/>
    <m/>
    <x v="0"/>
    <n v="25000"/>
    <n v="29755"/>
    <m/>
    <m/>
    <m/>
  </r>
  <r>
    <x v="29"/>
    <s v="Crews Lake MS"/>
    <n v="2008"/>
    <s v="FNS"/>
    <x v="0"/>
    <m/>
    <m/>
    <x v="7"/>
    <s v="Serving Line Renovation "/>
    <x v="5"/>
    <x v="1"/>
    <x v="2"/>
    <m/>
    <m/>
    <x v="0"/>
    <n v="2314818"/>
    <n v="2877550.2557999999"/>
    <m/>
    <m/>
    <m/>
  </r>
  <r>
    <x v="30"/>
    <s v="Veterans ES"/>
    <n v="2008"/>
    <s v="FNS"/>
    <x v="3"/>
    <m/>
    <m/>
    <x v="7"/>
    <s v="Cooler / Freezer &amp; Serving Line "/>
    <x v="5"/>
    <x v="1"/>
    <x v="2"/>
    <m/>
    <m/>
    <x v="0"/>
    <n v="706178"/>
    <n v="877849.87179999996"/>
    <m/>
    <m/>
    <m/>
  </r>
  <r>
    <x v="31"/>
    <s v="Anclote HS"/>
    <n v="2009"/>
    <s v="ATH"/>
    <x v="5"/>
    <m/>
    <m/>
    <x v="17"/>
    <s v="Sand &amp; Paint Gym Floors"/>
    <x v="3"/>
    <x v="1"/>
    <x v="2"/>
    <m/>
    <m/>
    <x v="0"/>
    <n v="25000"/>
    <n v="29755"/>
    <m/>
    <m/>
    <m/>
  </r>
  <r>
    <x v="31"/>
    <s v="Anclote HS"/>
    <n v="2009"/>
    <s v="FNS"/>
    <x v="0"/>
    <m/>
    <m/>
    <x v="7"/>
    <s v="Serving Line Renovation"/>
    <x v="5"/>
    <x v="1"/>
    <x v="2"/>
    <m/>
    <m/>
    <x v="0"/>
    <n v="1187868"/>
    <n v="1476638.7108"/>
    <m/>
    <m/>
    <m/>
  </r>
  <r>
    <x v="32"/>
    <s v="Fivay HS"/>
    <n v="2010"/>
    <s v="FNS"/>
    <x v="0"/>
    <m/>
    <m/>
    <x v="7"/>
    <s v="Serving Line Renovation"/>
    <x v="5"/>
    <x v="1"/>
    <x v="2"/>
    <m/>
    <m/>
    <x v="0"/>
    <n v="1187868"/>
    <n v="1476638.7108"/>
    <m/>
    <m/>
    <m/>
  </r>
  <r>
    <x v="33"/>
    <s v="Zephyrhills HS"/>
    <n v="1973"/>
    <s v="PRT"/>
    <x v="2"/>
    <m/>
    <m/>
    <x v="6"/>
    <s v="Rebuild Gym Air Handlers"/>
    <x v="2"/>
    <x v="0"/>
    <x v="19"/>
    <m/>
    <m/>
    <x v="0"/>
    <n v="89671"/>
    <n v="89671"/>
    <m/>
    <s v="Summer"/>
    <m/>
  </r>
  <r>
    <x v="33"/>
    <s v="Zephyrhills HS"/>
    <n v="1973"/>
    <s v="ATH"/>
    <x v="0"/>
    <s v="Yes"/>
    <m/>
    <x v="2"/>
    <s v="Weight Room Renovation/Expansion"/>
    <x v="2"/>
    <x v="0"/>
    <x v="20"/>
    <m/>
    <m/>
    <x v="0"/>
    <n v="468257"/>
    <n v="468257"/>
    <m/>
    <m/>
    <m/>
  </r>
  <r>
    <x v="33"/>
    <s v="Zephyrhills HS"/>
    <n v="1973"/>
    <s v="IS"/>
    <x v="1"/>
    <m/>
    <m/>
    <x v="1"/>
    <s v="Technology Infrastructure Upgrades"/>
    <x v="0"/>
    <x v="1"/>
    <x v="1"/>
    <m/>
    <m/>
    <x v="0"/>
    <n v="800000"/>
    <n v="835600"/>
    <m/>
    <m/>
    <m/>
  </r>
  <r>
    <x v="33"/>
    <s v="Zephyrhills HS"/>
    <n v="1973"/>
    <s v="CCTE"/>
    <x v="0"/>
    <m/>
    <m/>
    <x v="14"/>
    <s v="Remodel Automotive Technology To Lab Space/Convert To Health Academy "/>
    <x v="1"/>
    <x v="1"/>
    <x v="1"/>
    <m/>
    <m/>
    <x v="0"/>
    <n v="560000"/>
    <n v="610904"/>
    <m/>
    <m/>
    <m/>
  </r>
  <r>
    <x v="33"/>
    <s v="Zephyrhills HS"/>
    <n v="1973"/>
    <s v="PRT"/>
    <x v="0"/>
    <m/>
    <m/>
    <x v="0"/>
    <s v="Remodel School - Kelley School + Add Capacity"/>
    <x v="1"/>
    <x v="1"/>
    <x v="1"/>
    <m/>
    <m/>
    <x v="0"/>
    <n v="20600000"/>
    <n v="22472540"/>
    <m/>
    <m/>
    <m/>
  </r>
  <r>
    <x v="33"/>
    <s v="Zephyrhills HS"/>
    <n v="1973"/>
    <s v="FNS"/>
    <x v="3"/>
    <m/>
    <m/>
    <x v="5"/>
    <s v="Cooler / Freezer"/>
    <x v="4"/>
    <x v="1"/>
    <x v="2"/>
    <m/>
    <m/>
    <x v="0"/>
    <n v="73371"/>
    <n v="83606.254499999995"/>
    <m/>
    <m/>
    <m/>
  </r>
  <r>
    <x v="33"/>
    <s v="Zephyrhills HS"/>
    <n v="1973"/>
    <s v="ATH"/>
    <x v="0"/>
    <m/>
    <m/>
    <x v="2"/>
    <s v="New Bleachers, Concession Stand, Public Restrooms, Male/Female Lockers"/>
    <x v="3"/>
    <x v="1"/>
    <x v="2"/>
    <m/>
    <m/>
    <x v="0"/>
    <n v="2500000"/>
    <n v="2975500"/>
    <m/>
    <m/>
    <m/>
  </r>
  <r>
    <x v="33"/>
    <s v="Zephyrhills HS"/>
    <n v="1973"/>
    <s v="ATH"/>
    <x v="2"/>
    <m/>
    <m/>
    <x v="4"/>
    <s v="Overlay Tennis Court"/>
    <x v="3"/>
    <x v="1"/>
    <x v="2"/>
    <m/>
    <m/>
    <x v="0"/>
    <n v="50000"/>
    <n v="59510"/>
    <m/>
    <m/>
    <m/>
  </r>
  <r>
    <x v="34"/>
    <s v="Woodland ES"/>
    <n v="1977"/>
    <s v="PRT"/>
    <x v="2"/>
    <m/>
    <m/>
    <x v="22"/>
    <s v="Fencing - Install Aluminum Weld Fence at Front Entrance and to Clinic  Safety Issue"/>
    <x v="2"/>
    <x v="0"/>
    <x v="8"/>
    <m/>
    <m/>
    <x v="0"/>
    <n v="21000"/>
    <n v="21000"/>
    <m/>
    <s v="Complete"/>
    <m/>
  </r>
  <r>
    <x v="34"/>
    <s v="Woodland ES"/>
    <n v="1977"/>
    <s v="PRT"/>
    <x v="2"/>
    <m/>
    <m/>
    <x v="9"/>
    <s v="TV Installation in Classrooms"/>
    <x v="2"/>
    <x v="0"/>
    <x v="9"/>
    <m/>
    <m/>
    <x v="0"/>
    <n v="100000"/>
    <n v="100000"/>
    <m/>
    <m/>
    <m/>
  </r>
  <r>
    <x v="34"/>
    <s v="Woodland ES"/>
    <n v="1977"/>
    <s v="PRT"/>
    <x v="4"/>
    <m/>
    <m/>
    <x v="6"/>
    <s v="HVAC Upgrade - Phase 2"/>
    <x v="1"/>
    <x v="1"/>
    <x v="2"/>
    <m/>
    <m/>
    <x v="0"/>
    <n v="4447860"/>
    <n v="4852170.4740000004"/>
    <m/>
    <m/>
    <m/>
  </r>
  <r>
    <x v="34"/>
    <s v="Woodland ES"/>
    <n v="1977"/>
    <s v="IS"/>
    <x v="1"/>
    <m/>
    <m/>
    <x v="1"/>
    <s v="Technology Infrastructure Upgrades"/>
    <x v="4"/>
    <x v="1"/>
    <x v="1"/>
    <m/>
    <m/>
    <x v="0"/>
    <n v="425000"/>
    <n v="484287.5"/>
    <m/>
    <m/>
    <m/>
  </r>
  <r>
    <x v="34"/>
    <s v="Woodland ES"/>
    <n v="1977"/>
    <s v="PRT"/>
    <x v="0"/>
    <m/>
    <m/>
    <x v="0"/>
    <s v="Remodel School, Expand Cafeteria"/>
    <x v="3"/>
    <x v="1"/>
    <x v="1"/>
    <m/>
    <m/>
    <x v="0"/>
    <n v="4514705"/>
    <n v="5373401.8909999998"/>
    <m/>
    <m/>
    <m/>
  </r>
  <r>
    <x v="34"/>
    <s v="Woodland ES"/>
    <n v="1977"/>
    <s v="SCHOOL"/>
    <x v="0"/>
    <m/>
    <m/>
    <x v="13"/>
    <s v="Covered Walkways"/>
    <x v="5"/>
    <x v="1"/>
    <x v="2"/>
    <m/>
    <m/>
    <x v="0"/>
    <n v="432000"/>
    <n v="537019.19999999995"/>
    <m/>
    <m/>
    <m/>
  </r>
  <r>
    <x v="35"/>
    <s v="Sanders Memorial ES"/>
    <n v="1944"/>
    <s v="PRT"/>
    <x v="0"/>
    <s v="Yes"/>
    <m/>
    <x v="0"/>
    <s v="Campus Redevelopment"/>
    <x v="2"/>
    <x v="0"/>
    <x v="21"/>
    <n v="15718272"/>
    <m/>
    <x v="0"/>
    <n v="16902130"/>
    <n v="16902130"/>
    <m/>
    <s v="Open 2015"/>
    <s v="Site Work Completed"/>
  </r>
  <r>
    <x v="36"/>
    <s v="Mittye P. Locke ES"/>
    <n v="1966"/>
    <s v="PRT"/>
    <x v="0"/>
    <m/>
    <m/>
    <x v="22"/>
    <s v="Fire Egress Remodeling to Pre-K Building"/>
    <x v="2"/>
    <x v="1"/>
    <x v="2"/>
    <m/>
    <m/>
    <x v="0"/>
    <n v="20000"/>
    <n v="20000"/>
    <m/>
    <s v="TBD"/>
    <s v="Pre-K moving to Richey Elem?"/>
  </r>
  <r>
    <x v="36"/>
    <s v="Mittye P. Locke ES"/>
    <n v="1966"/>
    <s v="IS"/>
    <x v="0"/>
    <m/>
    <m/>
    <x v="1"/>
    <s v="Technology Infrastructure Upgrades"/>
    <x v="2"/>
    <x v="1"/>
    <x v="2"/>
    <m/>
    <m/>
    <x v="0"/>
    <n v="425000"/>
    <n v="425000"/>
    <m/>
    <m/>
    <s v="IS needs to prioritze"/>
  </r>
  <r>
    <x v="36"/>
    <s v="Mittye P. Locke ES"/>
    <n v="1966"/>
    <s v="FNS"/>
    <x v="0"/>
    <m/>
    <m/>
    <x v="7"/>
    <s v="Kitchen Renovation"/>
    <x v="0"/>
    <x v="1"/>
    <x v="2"/>
    <m/>
    <m/>
    <x v="0"/>
    <n v="708852"/>
    <n v="740395.91399999999"/>
    <m/>
    <m/>
    <m/>
  </r>
  <r>
    <x v="36"/>
    <s v="Mittye P. Locke ES"/>
    <n v="1966"/>
    <s v="PRT"/>
    <x v="0"/>
    <m/>
    <m/>
    <x v="0"/>
    <s v="Remodel School, Replace Covered Walks, Traffic Improvements"/>
    <x v="1"/>
    <x v="1"/>
    <x v="1"/>
    <m/>
    <m/>
    <x v="0"/>
    <n v="8000000"/>
    <n v="8727200"/>
    <m/>
    <m/>
    <m/>
  </r>
  <r>
    <x v="37"/>
    <s v="Harry Schwettman EC"/>
    <n v="1923"/>
    <s v="PRT"/>
    <x v="0"/>
    <m/>
    <m/>
    <x v="8"/>
    <s v="Roof Coating"/>
    <x v="2"/>
    <x v="0"/>
    <x v="13"/>
    <n v="40000"/>
    <m/>
    <x v="0"/>
    <n v="40000"/>
    <n v="40000"/>
    <m/>
    <m/>
    <m/>
  </r>
  <r>
    <x v="37"/>
    <s v="Harry Schwettman EC"/>
    <n v="1923"/>
    <s v="PRT"/>
    <x v="0"/>
    <m/>
    <m/>
    <x v="23"/>
    <s v="Determine Long Range Use"/>
    <x v="3"/>
    <x v="1"/>
    <x v="2"/>
    <m/>
    <m/>
    <x v="0"/>
    <m/>
    <n v="0"/>
    <m/>
    <m/>
    <m/>
  </r>
  <r>
    <x v="37"/>
    <s v="Harry Schwettman EC"/>
    <n v="1923"/>
    <s v="PRT"/>
    <x v="0"/>
    <m/>
    <m/>
    <x v="18"/>
    <s v="Remodel School"/>
    <x v="3"/>
    <x v="1"/>
    <x v="2"/>
    <m/>
    <m/>
    <x v="0"/>
    <n v="266999"/>
    <n v="317782.20980000001"/>
    <m/>
    <m/>
    <m/>
  </r>
  <r>
    <x v="37"/>
    <s v="Harry Schwettman EC"/>
    <n v="1923"/>
    <s v="FNS"/>
    <x v="0"/>
    <m/>
    <m/>
    <x v="7"/>
    <s v="Serving Line Renovation"/>
    <x v="5"/>
    <x v="1"/>
    <x v="2"/>
    <m/>
    <m/>
    <x v="0"/>
    <n v="1187868"/>
    <n v="1476638.7108"/>
    <m/>
    <m/>
    <m/>
  </r>
  <r>
    <x v="38"/>
    <s v="San Antonio ES"/>
    <n v="1981"/>
    <s v="IS"/>
    <x v="0"/>
    <m/>
    <m/>
    <x v="1"/>
    <s v="Technology Infrastructure Upgrades"/>
    <x v="2"/>
    <x v="1"/>
    <x v="2"/>
    <m/>
    <m/>
    <x v="0"/>
    <n v="425000"/>
    <n v="425000"/>
    <m/>
    <m/>
    <s v="IS needs to prioritze"/>
  </r>
  <r>
    <x v="38"/>
    <s v="San Antonio ES"/>
    <n v="1981"/>
    <s v="PRT"/>
    <x v="2"/>
    <m/>
    <m/>
    <x v="9"/>
    <s v="TV Installation in Classrooms"/>
    <x v="2"/>
    <x v="1"/>
    <x v="2"/>
    <m/>
    <m/>
    <x v="0"/>
    <n v="100000"/>
    <n v="100000"/>
    <m/>
    <s v="On Hold"/>
    <m/>
  </r>
  <r>
    <x v="38"/>
    <s v="San Antonio ES"/>
    <n v="1981"/>
    <s v="PRT"/>
    <x v="4"/>
    <m/>
    <m/>
    <x v="6"/>
    <s v="HVAC Upgrade - Phase 2"/>
    <x v="0"/>
    <x v="1"/>
    <x v="2"/>
    <m/>
    <m/>
    <x v="0"/>
    <n v="1300000"/>
    <n v="1357850"/>
    <m/>
    <m/>
    <m/>
  </r>
  <r>
    <x v="38"/>
    <s v="San Antonio ES"/>
    <n v="1981"/>
    <s v="PRT"/>
    <x v="0"/>
    <m/>
    <m/>
    <x v="0"/>
    <s v="Remodel Bld #1 #2 #10"/>
    <x v="3"/>
    <x v="1"/>
    <x v="1"/>
    <m/>
    <m/>
    <x v="0"/>
    <n v="3965541"/>
    <n v="4719786.8981999997"/>
    <m/>
    <m/>
    <m/>
  </r>
  <r>
    <x v="39"/>
    <s v="Gulf MS"/>
    <n v="1964"/>
    <s v="PRT"/>
    <x v="2"/>
    <m/>
    <m/>
    <x v="9"/>
    <s v="TV Installation in Classrooms"/>
    <x v="2"/>
    <x v="0"/>
    <x v="9"/>
    <m/>
    <m/>
    <x v="0"/>
    <n v="125000"/>
    <n v="125000"/>
    <m/>
    <s v="On Hold"/>
    <m/>
  </r>
  <r>
    <x v="39"/>
    <s v="Gulf MS"/>
    <n v="1964"/>
    <s v="PRT"/>
    <x v="2"/>
    <m/>
    <m/>
    <x v="18"/>
    <s v="Renovate Restroom Bld #17"/>
    <x v="0"/>
    <x v="1"/>
    <x v="2"/>
    <m/>
    <m/>
    <x v="0"/>
    <n v="100000"/>
    <n v="104450"/>
    <m/>
    <m/>
    <m/>
  </r>
  <r>
    <x v="39"/>
    <s v="Gulf MS"/>
    <n v="1964"/>
    <s v="FNS"/>
    <x v="2"/>
    <m/>
    <m/>
    <x v="7"/>
    <s v="Kitchen Renovation Flooring, Paint, Ovens, Steamers"/>
    <x v="1"/>
    <x v="1"/>
    <x v="2"/>
    <m/>
    <m/>
    <x v="0"/>
    <n v="120329"/>
    <n v="131266.90609999999"/>
    <m/>
    <m/>
    <m/>
  </r>
  <r>
    <x v="39"/>
    <s v="Gulf MS"/>
    <n v="1964"/>
    <s v="PRT"/>
    <x v="0"/>
    <m/>
    <m/>
    <x v="0"/>
    <s v="Remodel School Bld 1, 2, 3, 9. 10, 11, 14"/>
    <x v="1"/>
    <x v="1"/>
    <x v="2"/>
    <m/>
    <m/>
    <x v="0"/>
    <n v="8653000"/>
    <n v="9439557.6999999993"/>
    <m/>
    <m/>
    <m/>
  </r>
  <r>
    <x v="39"/>
    <s v="Gulf MS"/>
    <n v="1964"/>
    <s v="ATH"/>
    <x v="5"/>
    <m/>
    <m/>
    <x v="17"/>
    <s v="Sand &amp; Paint Gym Floors"/>
    <x v="4"/>
    <x v="1"/>
    <x v="2"/>
    <m/>
    <m/>
    <x v="0"/>
    <n v="25000"/>
    <n v="28487.5"/>
    <m/>
    <m/>
    <m/>
  </r>
  <r>
    <x v="39"/>
    <s v="Gulf MS"/>
    <n v="1964"/>
    <s v="IS"/>
    <x v="1"/>
    <m/>
    <m/>
    <x v="1"/>
    <s v="Technology Infrastructure Upgrades"/>
    <x v="3"/>
    <x v="1"/>
    <x v="1"/>
    <m/>
    <m/>
    <x v="0"/>
    <n v="650000"/>
    <n v="773630"/>
    <m/>
    <m/>
    <m/>
  </r>
  <r>
    <x v="39"/>
    <s v="Gulf MS"/>
    <n v="1964"/>
    <s v="FNS"/>
    <x v="0"/>
    <m/>
    <m/>
    <x v="7"/>
    <s v="Serving Line Renovation"/>
    <x v="5"/>
    <x v="1"/>
    <x v="2"/>
    <m/>
    <m/>
    <x v="0"/>
    <n v="1187868"/>
    <n v="1476638.7108"/>
    <m/>
    <m/>
    <m/>
  </r>
  <r>
    <x v="40"/>
    <s v="Richey ES"/>
    <n v="1958"/>
    <s v="PRT"/>
    <x v="0"/>
    <m/>
    <m/>
    <x v="0"/>
    <s v="Campus Redevelopment - Master Plan"/>
    <x v="2"/>
    <x v="0"/>
    <x v="21"/>
    <n v="1761576"/>
    <m/>
    <x v="2"/>
    <n v="760236"/>
    <n v="760236"/>
    <m/>
    <s v="Close Out"/>
    <m/>
  </r>
  <r>
    <x v="41"/>
    <s v="Hudson ES"/>
    <n v="1966"/>
    <s v="FNS"/>
    <x v="2"/>
    <m/>
    <m/>
    <x v="7"/>
    <s v="Kitchen Floor Renovation"/>
    <x v="0"/>
    <x v="1"/>
    <x v="2"/>
    <m/>
    <m/>
    <x v="0"/>
    <n v="35280"/>
    <n v="36849.96"/>
    <m/>
    <m/>
    <m/>
  </r>
  <r>
    <x v="41"/>
    <s v="Hudson ES"/>
    <n v="1966"/>
    <s v="PRT"/>
    <x v="0"/>
    <m/>
    <m/>
    <x v="18"/>
    <s v="Remodel Restrooms ADA"/>
    <x v="0"/>
    <x v="1"/>
    <x v="2"/>
    <m/>
    <m/>
    <x v="0"/>
    <n v="700000"/>
    <n v="731150"/>
    <m/>
    <m/>
    <m/>
  </r>
  <r>
    <x v="41"/>
    <s v="Hudson ES"/>
    <n v="1966"/>
    <s v="IS"/>
    <x v="1"/>
    <m/>
    <m/>
    <x v="1"/>
    <s v="Technology Infrastructure Upgrades"/>
    <x v="0"/>
    <x v="1"/>
    <x v="1"/>
    <m/>
    <m/>
    <x v="0"/>
    <n v="425000"/>
    <n v="443912.5"/>
    <m/>
    <m/>
    <m/>
  </r>
  <r>
    <x v="41"/>
    <s v="Hudson ES"/>
    <n v="1966"/>
    <s v="FNS"/>
    <x v="0"/>
    <m/>
    <m/>
    <x v="7"/>
    <s v="Remodel Kitchen And Serving Line"/>
    <x v="1"/>
    <x v="1"/>
    <x v="2"/>
    <m/>
    <m/>
    <x v="0"/>
    <n v="779738"/>
    <n v="850616.18420000002"/>
    <m/>
    <m/>
    <m/>
  </r>
  <r>
    <x v="41"/>
    <s v="Hudson ES"/>
    <n v="1966"/>
    <s v="FNS"/>
    <x v="3"/>
    <m/>
    <m/>
    <x v="5"/>
    <s v="Cooler / Freezer "/>
    <x v="4"/>
    <x v="1"/>
    <x v="2"/>
    <m/>
    <m/>
    <x v="0"/>
    <n v="73371"/>
    <n v="83606.254499999995"/>
    <m/>
    <m/>
    <m/>
  </r>
  <r>
    <x v="42"/>
    <s v="Hudson ES"/>
    <n v="1967"/>
    <s v="PRT"/>
    <x v="0"/>
    <m/>
    <m/>
    <x v="18"/>
    <s v="Remodel Bld #1"/>
    <x v="1"/>
    <x v="1"/>
    <x v="1"/>
    <m/>
    <m/>
    <x v="0"/>
    <n v="400000"/>
    <n v="436360"/>
    <m/>
    <m/>
    <m/>
  </r>
  <r>
    <x v="43"/>
    <s v="Cotee River ES"/>
    <n v="1993"/>
    <s v="PRT"/>
    <x v="2"/>
    <m/>
    <m/>
    <x v="7"/>
    <s v="Roof Replacement"/>
    <x v="2"/>
    <x v="0"/>
    <x v="8"/>
    <n v="700000"/>
    <m/>
    <x v="0"/>
    <n v="700000"/>
    <n v="700000"/>
    <m/>
    <m/>
    <m/>
  </r>
  <r>
    <x v="43"/>
    <s v="Cotee River ES"/>
    <n v="1993"/>
    <s v="PRT"/>
    <x v="2"/>
    <m/>
    <m/>
    <x v="9"/>
    <s v="TV Installation in Classrooms"/>
    <x v="2"/>
    <x v="0"/>
    <x v="9"/>
    <m/>
    <m/>
    <x v="0"/>
    <n v="100000"/>
    <n v="100000"/>
    <m/>
    <m/>
    <m/>
  </r>
  <r>
    <x v="43"/>
    <s v="Cotee River ES"/>
    <n v="1993"/>
    <s v="IS"/>
    <x v="1"/>
    <m/>
    <m/>
    <x v="1"/>
    <s v="Technology Infrastructure Upgrades"/>
    <x v="0"/>
    <x v="1"/>
    <x v="1"/>
    <m/>
    <m/>
    <x v="0"/>
    <n v="425000"/>
    <n v="443912.5"/>
    <m/>
    <m/>
    <m/>
  </r>
  <r>
    <x v="43"/>
    <s v="Cotee River ES"/>
    <n v="1993"/>
    <s v="PRT"/>
    <x v="0"/>
    <m/>
    <m/>
    <x v="20"/>
    <s v="Traffic Safety and Parking Improvements"/>
    <x v="1"/>
    <x v="1"/>
    <x v="1"/>
    <m/>
    <m/>
    <x v="0"/>
    <n v="1000000"/>
    <n v="1090900"/>
    <m/>
    <m/>
    <m/>
  </r>
  <r>
    <x v="43"/>
    <s v="Cotee River ES"/>
    <n v="1993"/>
    <s v="FNS"/>
    <x v="3"/>
    <m/>
    <m/>
    <x v="5"/>
    <s v="Cooler / Freezer "/>
    <x v="4"/>
    <x v="1"/>
    <x v="2"/>
    <m/>
    <m/>
    <x v="0"/>
    <n v="73371"/>
    <n v="83606.254499999995"/>
    <m/>
    <m/>
    <m/>
  </r>
  <r>
    <x v="43"/>
    <s v="Cotee River ES"/>
    <n v="1993"/>
    <s v="PRT"/>
    <x v="4"/>
    <m/>
    <m/>
    <x v="6"/>
    <s v="HVAC Replace (2) chillers &amp; controls"/>
    <x v="4"/>
    <x v="1"/>
    <x v="2"/>
    <m/>
    <m/>
    <x v="0"/>
    <n v="80000"/>
    <n v="91160"/>
    <m/>
    <m/>
    <m/>
  </r>
  <r>
    <x v="43"/>
    <s v="Cotee River ES"/>
    <n v="1993"/>
    <s v="SCHOOL"/>
    <x v="0"/>
    <m/>
    <m/>
    <x v="13"/>
    <s v="Covered Walkways"/>
    <x v="5"/>
    <x v="1"/>
    <x v="2"/>
    <m/>
    <m/>
    <x v="0"/>
    <n v="162000"/>
    <n v="201382.2"/>
    <m/>
    <m/>
    <m/>
  </r>
  <r>
    <x v="44"/>
    <s v="Lacoochee ES"/>
    <n v="1971"/>
    <s v="FNS"/>
    <x v="3"/>
    <m/>
    <m/>
    <x v="0"/>
    <s v="Remodel - Add Multi-purpose Space"/>
    <x v="2"/>
    <x v="0"/>
    <x v="7"/>
    <n v="10000"/>
    <m/>
    <x v="0"/>
    <n v="10000"/>
    <n v="10000"/>
    <m/>
    <m/>
    <m/>
  </r>
  <r>
    <x v="44"/>
    <s v="Lacoochee ES"/>
    <n v="1971"/>
    <s v="FNS"/>
    <x v="3"/>
    <m/>
    <m/>
    <x v="7"/>
    <s v="Kitchen Hood"/>
    <x v="0"/>
    <x v="1"/>
    <x v="2"/>
    <m/>
    <m/>
    <x v="0"/>
    <n v="60775"/>
    <n v="63479.487500000003"/>
    <m/>
    <m/>
    <m/>
  </r>
  <r>
    <x v="44"/>
    <s v="Lacoochee ES"/>
    <n v="1971"/>
    <s v="FNS"/>
    <x v="0"/>
    <m/>
    <m/>
    <x v="7"/>
    <s v="Kitchen Renovation"/>
    <x v="0"/>
    <x v="1"/>
    <x v="2"/>
    <m/>
    <m/>
    <x v="0"/>
    <n v="708852"/>
    <n v="740395.91399999999"/>
    <m/>
    <m/>
    <m/>
  </r>
  <r>
    <x v="44"/>
    <s v="Lacoochee ES"/>
    <n v="1971"/>
    <s v="IS"/>
    <x v="1"/>
    <m/>
    <m/>
    <x v="1"/>
    <s v="Technology Infrastructure Upgrades"/>
    <x v="0"/>
    <x v="1"/>
    <x v="1"/>
    <m/>
    <m/>
    <x v="0"/>
    <n v="425000"/>
    <n v="443912.5"/>
    <m/>
    <m/>
    <m/>
  </r>
  <r>
    <x v="44"/>
    <s v="Lacoochee ES"/>
    <n v="1971"/>
    <s v="PRT"/>
    <x v="0"/>
    <m/>
    <m/>
    <x v="0"/>
    <s v="Remodel Classroom Bld #8,9,11,12,13"/>
    <x v="4"/>
    <x v="1"/>
    <x v="1"/>
    <m/>
    <m/>
    <x v="0"/>
    <n v="1348655"/>
    <n v="1536792.3725000001"/>
    <m/>
    <m/>
    <m/>
  </r>
  <r>
    <x v="45"/>
    <s v="Gulf HS"/>
    <n v="1971"/>
    <s v="FNS"/>
    <x v="0"/>
    <m/>
    <m/>
    <x v="5"/>
    <s v="Cooler / Freezer  "/>
    <x v="2"/>
    <x v="0"/>
    <x v="7"/>
    <m/>
    <m/>
    <x v="0"/>
    <n v="9879"/>
    <n v="9879"/>
    <m/>
    <s v="Summer"/>
    <m/>
  </r>
  <r>
    <x v="45"/>
    <s v="Gulf HS"/>
    <n v="1971"/>
    <s v="PRT"/>
    <x v="2"/>
    <s v="Yes"/>
    <m/>
    <x v="6"/>
    <s v="HVAC Hydronic Boiler Replacement"/>
    <x v="2"/>
    <x v="0"/>
    <x v="15"/>
    <n v="322281"/>
    <m/>
    <x v="0"/>
    <n v="330203"/>
    <n v="330203"/>
    <n v="150000"/>
    <s v="Design"/>
    <m/>
  </r>
  <r>
    <x v="45"/>
    <s v="Gulf HS"/>
    <n v="1971"/>
    <s v="PRT"/>
    <x v="2"/>
    <m/>
    <m/>
    <x v="9"/>
    <s v="TV Installation in Classrooms"/>
    <x v="2"/>
    <x v="0"/>
    <x v="9"/>
    <m/>
    <m/>
    <x v="0"/>
    <n v="150000"/>
    <n v="150000"/>
    <m/>
    <m/>
    <m/>
  </r>
  <r>
    <x v="45"/>
    <s v="Gulf HS"/>
    <n v="1971"/>
    <s v="ATH"/>
    <x v="5"/>
    <m/>
    <m/>
    <x v="11"/>
    <s v="Scoreboard Replacement(s)"/>
    <x v="0"/>
    <x v="0"/>
    <x v="22"/>
    <m/>
    <m/>
    <x v="0"/>
    <n v="40000"/>
    <n v="41780"/>
    <m/>
    <m/>
    <m/>
  </r>
  <r>
    <x v="45"/>
    <s v="Gulf HS"/>
    <n v="1971"/>
    <s v="ATH"/>
    <x v="2"/>
    <m/>
    <m/>
    <x v="24"/>
    <s v="Fencing - Baseball Field"/>
    <x v="1"/>
    <x v="1"/>
    <x v="2"/>
    <m/>
    <m/>
    <x v="0"/>
    <n v="20000"/>
    <n v="21818"/>
    <m/>
    <m/>
    <m/>
  </r>
  <r>
    <x v="45"/>
    <s v="Gulf HS"/>
    <n v="1971"/>
    <s v="ATH"/>
    <x v="2"/>
    <m/>
    <m/>
    <x v="24"/>
    <s v="Fencing - Tennis Court Fence"/>
    <x v="1"/>
    <x v="1"/>
    <x v="2"/>
    <m/>
    <m/>
    <x v="0"/>
    <n v="15000"/>
    <n v="16363.5"/>
    <m/>
    <m/>
    <s v="Phil will check to see if need to move up in priority"/>
  </r>
  <r>
    <x v="45"/>
    <s v="Gulf HS"/>
    <n v="1971"/>
    <s v="PRT"/>
    <x v="4"/>
    <m/>
    <m/>
    <x v="6"/>
    <s v="HVAC Replace (2) 200 Ton Chillers"/>
    <x v="4"/>
    <x v="1"/>
    <x v="2"/>
    <m/>
    <m/>
    <x v="0"/>
    <n v="120000"/>
    <n v="136740"/>
    <m/>
    <m/>
    <m/>
  </r>
  <r>
    <x v="45"/>
    <s v="Gulf HS"/>
    <n v="1971"/>
    <s v="PRT"/>
    <x v="0"/>
    <m/>
    <m/>
    <x v="0"/>
    <s v="Remodel School Phase 1 - Bld #1"/>
    <x v="4"/>
    <x v="1"/>
    <x v="1"/>
    <m/>
    <m/>
    <x v="0"/>
    <n v="9150000"/>
    <n v="10426425"/>
    <m/>
    <m/>
    <m/>
  </r>
  <r>
    <x v="45"/>
    <s v="Gulf HS"/>
    <n v="1971"/>
    <s v="PRT"/>
    <x v="0"/>
    <m/>
    <m/>
    <x v="0"/>
    <s v="Remodel School Phase 2"/>
    <x v="4"/>
    <x v="1"/>
    <x v="1"/>
    <m/>
    <m/>
    <x v="0"/>
    <n v="2514150"/>
    <n v="2864873.9249999998"/>
    <m/>
    <m/>
    <m/>
  </r>
  <r>
    <x v="45"/>
    <s v="Gulf HS"/>
    <n v="1971"/>
    <s v="ATH"/>
    <x v="2"/>
    <m/>
    <m/>
    <x v="18"/>
    <s v="Replace Wall Tile In PE Locker Room"/>
    <x v="4"/>
    <x v="1"/>
    <x v="2"/>
    <m/>
    <m/>
    <x v="0"/>
    <n v="15000"/>
    <n v="17092.5"/>
    <m/>
    <m/>
    <m/>
  </r>
  <r>
    <x v="45"/>
    <s v="Gulf HS"/>
    <n v="1971"/>
    <s v="ATH"/>
    <x v="0"/>
    <m/>
    <m/>
    <x v="2"/>
    <s v="New Bleachers, Concession Stand, Public Restrooms, Male/Female Lockers"/>
    <x v="3"/>
    <x v="1"/>
    <x v="2"/>
    <m/>
    <m/>
    <x v="0"/>
    <n v="2500000"/>
    <n v="2975500"/>
    <m/>
    <m/>
    <m/>
  </r>
  <r>
    <x v="45"/>
    <s v="Gulf HS"/>
    <n v="1971"/>
    <s v="IS"/>
    <x v="1"/>
    <m/>
    <m/>
    <x v="1"/>
    <s v="Technology Infrastructure Upgrades"/>
    <x v="3"/>
    <x v="1"/>
    <x v="1"/>
    <m/>
    <m/>
    <x v="0"/>
    <n v="800000"/>
    <n v="952160"/>
    <m/>
    <m/>
    <m/>
  </r>
  <r>
    <x v="45"/>
    <s v="Gulf HS"/>
    <n v="1971"/>
    <s v="PRT"/>
    <x v="2"/>
    <m/>
    <m/>
    <x v="25"/>
    <s v="Replace Quarry Tile throughout campus"/>
    <x v="5"/>
    <x v="1"/>
    <x v="2"/>
    <m/>
    <m/>
    <x v="0"/>
    <n v="355000"/>
    <n v="441300.5"/>
    <m/>
    <m/>
    <m/>
  </r>
  <r>
    <x v="46"/>
    <s v="Schrader ES"/>
    <n v="1972"/>
    <s v="PRT"/>
    <x v="0"/>
    <s v="Yes"/>
    <m/>
    <x v="0"/>
    <s v="Replacement Bldg #1 - Phase 1 "/>
    <x v="2"/>
    <x v="0"/>
    <x v="19"/>
    <m/>
    <m/>
    <x v="3"/>
    <n v="6984000"/>
    <n v="6984000"/>
    <m/>
    <s v="Summer"/>
    <m/>
  </r>
  <r>
    <x v="46"/>
    <s v="Schrader ES"/>
    <n v="1972"/>
    <s v="PRT"/>
    <x v="0"/>
    <s v="Yes"/>
    <m/>
    <x v="0"/>
    <s v="Replacement Bldg #1 - Phase 2"/>
    <x v="2"/>
    <x v="0"/>
    <x v="19"/>
    <n v="13793027"/>
    <m/>
    <x v="0"/>
    <n v="6520000"/>
    <n v="6520000"/>
    <m/>
    <s v="Summer"/>
    <m/>
  </r>
  <r>
    <x v="46"/>
    <s v="Schrader ES"/>
    <n v="1972"/>
    <s v="PRT"/>
    <x v="0"/>
    <s v="Yes"/>
    <m/>
    <x v="0"/>
    <s v="Traffic Safety and Parking Improvements"/>
    <x v="2"/>
    <x v="0"/>
    <x v="19"/>
    <n v="432000"/>
    <m/>
    <x v="0"/>
    <n v="432000"/>
    <n v="432000"/>
    <m/>
    <s v="Summer"/>
    <m/>
  </r>
  <r>
    <x v="46"/>
    <s v="Schrader ES"/>
    <n v="1972"/>
    <s v="PRT"/>
    <x v="2"/>
    <m/>
    <m/>
    <x v="9"/>
    <s v="TV Installation in Classrooms - Bld #9"/>
    <x v="2"/>
    <x v="1"/>
    <x v="2"/>
    <m/>
    <m/>
    <x v="0"/>
    <n v="40000"/>
    <n v="40000"/>
    <m/>
    <s v="On Hold"/>
    <m/>
  </r>
  <r>
    <x v="46"/>
    <s v="Schrader ES"/>
    <n v="1972"/>
    <s v="IS"/>
    <x v="1"/>
    <m/>
    <m/>
    <x v="1"/>
    <s v="Technology Infrastructure Upgrades"/>
    <x v="1"/>
    <x v="1"/>
    <x v="1"/>
    <m/>
    <m/>
    <x v="0"/>
    <n v="425000"/>
    <n v="463632.5"/>
    <m/>
    <m/>
    <m/>
  </r>
  <r>
    <x v="47"/>
    <s v="Bayonet Point MS"/>
    <n v="1973"/>
    <s v="PRT"/>
    <x v="2"/>
    <m/>
    <m/>
    <x v="8"/>
    <s v="Roof Replacement"/>
    <x v="2"/>
    <x v="1"/>
    <x v="2"/>
    <m/>
    <m/>
    <x v="0"/>
    <n v="1000000"/>
    <n v="1000000"/>
    <m/>
    <m/>
    <m/>
  </r>
  <r>
    <x v="47"/>
    <s v="Bayonet Point MS"/>
    <n v="1973"/>
    <s v="PRT"/>
    <x v="2"/>
    <m/>
    <m/>
    <x v="9"/>
    <s v="TV Installation in Classrooms"/>
    <x v="2"/>
    <x v="1"/>
    <x v="2"/>
    <m/>
    <m/>
    <x v="0"/>
    <n v="125000"/>
    <n v="125000"/>
    <m/>
    <s v="On Hold"/>
    <m/>
  </r>
  <r>
    <x v="47"/>
    <s v="Bayonet Point MS"/>
    <n v="1973"/>
    <s v="FNS"/>
    <x v="0"/>
    <m/>
    <m/>
    <x v="7"/>
    <s v="Cooler / Freezer with Renovations (Stock Room)"/>
    <x v="0"/>
    <x v="1"/>
    <x v="2"/>
    <m/>
    <m/>
    <x v="0"/>
    <n v="203963"/>
    <n v="213039.3535"/>
    <m/>
    <m/>
    <m/>
  </r>
  <r>
    <x v="47"/>
    <s v="Bayonet Point MS"/>
    <n v="1973"/>
    <s v="PRT"/>
    <x v="0"/>
    <m/>
    <m/>
    <x v="0"/>
    <s v="Remodel School - Kelley School"/>
    <x v="0"/>
    <x v="0"/>
    <x v="0"/>
    <n v="15145250"/>
    <m/>
    <x v="4"/>
    <n v="15150000"/>
    <n v="15824175"/>
    <m/>
    <m/>
    <m/>
  </r>
  <r>
    <x v="47"/>
    <s v="Bayonet Point MS"/>
    <n v="1973"/>
    <s v="ATH"/>
    <x v="2"/>
    <m/>
    <m/>
    <x v="18"/>
    <s v="Renovate Girls &amp; Boys Locker Rooms"/>
    <x v="0"/>
    <x v="1"/>
    <x v="2"/>
    <m/>
    <m/>
    <x v="0"/>
    <n v="100000"/>
    <n v="104450"/>
    <m/>
    <m/>
    <m/>
  </r>
  <r>
    <x v="47"/>
    <s v="Bayonet Point MS"/>
    <n v="1973"/>
    <s v="FNS"/>
    <x v="0"/>
    <m/>
    <m/>
    <x v="7"/>
    <s v="Serving Line Renovation"/>
    <x v="1"/>
    <x v="1"/>
    <x v="2"/>
    <m/>
    <m/>
    <x v="0"/>
    <n v="120329"/>
    <n v="131266.90609999999"/>
    <m/>
    <m/>
    <m/>
  </r>
  <r>
    <x v="47"/>
    <s v="Bayonet Point MS"/>
    <n v="1973"/>
    <s v="IS"/>
    <x v="1"/>
    <m/>
    <m/>
    <x v="1"/>
    <s v="Technology Infrastructure Upgrades"/>
    <x v="3"/>
    <x v="1"/>
    <x v="1"/>
    <m/>
    <m/>
    <x v="0"/>
    <n v="650000"/>
    <n v="773630"/>
    <m/>
    <m/>
    <m/>
  </r>
  <r>
    <x v="47"/>
    <s v="Bayonet Point MS"/>
    <n v="1973"/>
    <s v="SCHOOL"/>
    <x v="2"/>
    <m/>
    <m/>
    <x v="13"/>
    <s v="Covered Walkways"/>
    <x v="5"/>
    <x v="1"/>
    <x v="2"/>
    <m/>
    <m/>
    <x v="0"/>
    <n v="25000"/>
    <n v="31077.5"/>
    <m/>
    <m/>
    <m/>
  </r>
  <r>
    <x v="48"/>
    <s v="Fox Hollow ES"/>
    <n v="1990"/>
    <s v="FNS"/>
    <x v="0"/>
    <m/>
    <m/>
    <x v="7"/>
    <s v="Serving Line Renovation"/>
    <x v="2"/>
    <x v="0"/>
    <x v="23"/>
    <n v="194596"/>
    <m/>
    <x v="0"/>
    <n v="194596"/>
    <n v="194596"/>
    <m/>
    <s v="In Progress"/>
    <m/>
  </r>
  <r>
    <x v="48"/>
    <s v="Fox Hollow ES"/>
    <n v="1990"/>
    <s v="IS"/>
    <x v="0"/>
    <m/>
    <m/>
    <x v="1"/>
    <s v="Technology Infrastructure Upgrades"/>
    <x v="2"/>
    <x v="1"/>
    <x v="2"/>
    <m/>
    <m/>
    <x v="0"/>
    <n v="425000"/>
    <n v="425000"/>
    <m/>
    <m/>
    <s v="IS needs to prioritze"/>
  </r>
  <r>
    <x v="48"/>
    <s v="Fox Hollow ES"/>
    <n v="1990"/>
    <s v="PRT"/>
    <x v="2"/>
    <m/>
    <m/>
    <x v="9"/>
    <s v="TV Installation in Classrooms"/>
    <x v="2"/>
    <x v="1"/>
    <x v="2"/>
    <m/>
    <m/>
    <x v="0"/>
    <n v="100000"/>
    <n v="100000"/>
    <m/>
    <s v="On Hold"/>
    <m/>
  </r>
  <r>
    <x v="48"/>
    <s v="Fox Hollow ES"/>
    <n v="1990"/>
    <s v="FNS"/>
    <x v="0"/>
    <m/>
    <m/>
    <x v="6"/>
    <s v="A/C Renovation To Kitchen "/>
    <x v="4"/>
    <x v="1"/>
    <x v="2"/>
    <m/>
    <m/>
    <x v="0"/>
    <n v="195000"/>
    <n v="222202.5"/>
    <m/>
    <m/>
    <m/>
  </r>
  <r>
    <x v="48"/>
    <s v="Fox Hollow ES"/>
    <n v="1990"/>
    <s v="FNS"/>
    <x v="3"/>
    <m/>
    <m/>
    <x v="5"/>
    <s v="Cooler / Freezer "/>
    <x v="5"/>
    <x v="1"/>
    <x v="2"/>
    <m/>
    <m/>
    <x v="0"/>
    <n v="88779"/>
    <n v="110361.1749"/>
    <m/>
    <m/>
    <m/>
  </r>
  <r>
    <x v="49"/>
    <s v="Quail Hollow ES"/>
    <n v="1975"/>
    <s v="FNS"/>
    <x v="3"/>
    <m/>
    <m/>
    <x v="7"/>
    <s v="Kitchen Hood - Code Violations"/>
    <x v="2"/>
    <x v="1"/>
    <x v="2"/>
    <m/>
    <m/>
    <x v="0"/>
    <n v="57881"/>
    <n v="57881"/>
    <m/>
    <s v="On Hold"/>
    <m/>
  </r>
  <r>
    <x v="49"/>
    <s v="Quail Hollow ES"/>
    <n v="1975"/>
    <s v="PRT"/>
    <x v="0"/>
    <s v="Yes"/>
    <m/>
    <x v="0"/>
    <s v="Remodel School - Kelley School + Add Capacity"/>
    <x v="2"/>
    <x v="0"/>
    <x v="0"/>
    <n v="10360000"/>
    <m/>
    <x v="4"/>
    <n v="11500000"/>
    <n v="11500000"/>
    <m/>
    <s v="In Design"/>
    <m/>
  </r>
  <r>
    <x v="49"/>
    <s v="Quail Hollow ES"/>
    <n v="1975"/>
    <s v="PRT"/>
    <x v="2"/>
    <m/>
    <m/>
    <x v="9"/>
    <s v="TV Installation in Classrooms"/>
    <x v="2"/>
    <x v="1"/>
    <x v="2"/>
    <m/>
    <m/>
    <x v="0"/>
    <n v="100000"/>
    <n v="100000"/>
    <m/>
    <s v="On Hold"/>
    <m/>
  </r>
  <r>
    <x v="49"/>
    <s v="Quail Hollow ES"/>
    <n v="1975"/>
    <s v="IS"/>
    <x v="1"/>
    <m/>
    <m/>
    <x v="1"/>
    <s v="Technology Infrastructure Upgrades"/>
    <x v="1"/>
    <x v="1"/>
    <x v="1"/>
    <m/>
    <m/>
    <x v="0"/>
    <n v="425000"/>
    <n v="463632.5"/>
    <m/>
    <m/>
    <m/>
  </r>
  <r>
    <x v="49"/>
    <s v="Quail Hollow ES"/>
    <n v="1975"/>
    <s v="PRT"/>
    <x v="2"/>
    <m/>
    <m/>
    <x v="8"/>
    <s v="Roof Replacement"/>
    <x v="3"/>
    <x v="1"/>
    <x v="2"/>
    <m/>
    <m/>
    <x v="0"/>
    <n v="600000"/>
    <n v="714120"/>
    <m/>
    <m/>
    <m/>
  </r>
  <r>
    <x v="49"/>
    <s v="Quail Hollow ES"/>
    <n v="1975"/>
    <s v="FNS"/>
    <x v="0"/>
    <m/>
    <m/>
    <x v="6"/>
    <s v="A/C Renovation To Kitchen "/>
    <x v="5"/>
    <x v="1"/>
    <x v="2"/>
    <m/>
    <m/>
    <x v="0"/>
    <n v="204750"/>
    <n v="254524.72500000001"/>
    <m/>
    <m/>
    <m/>
  </r>
  <r>
    <x v="49"/>
    <s v="Quail Hollow ES"/>
    <n v="1975"/>
    <s v="FNS"/>
    <x v="3"/>
    <m/>
    <m/>
    <x v="5"/>
    <s v="Cooler / Freezer "/>
    <x v="5"/>
    <x v="1"/>
    <x v="2"/>
    <m/>
    <m/>
    <x v="0"/>
    <n v="88779"/>
    <n v="110361.1749"/>
    <m/>
    <m/>
    <m/>
  </r>
  <r>
    <x v="49"/>
    <s v="Quail Hollow ES"/>
    <n v="1975"/>
    <s v="SCHOOL"/>
    <x v="2"/>
    <m/>
    <m/>
    <x v="13"/>
    <s v="Covered Walkways"/>
    <x v="5"/>
    <x v="1"/>
    <x v="2"/>
    <m/>
    <m/>
    <x v="0"/>
    <n v="55000"/>
    <n v="68370.5"/>
    <m/>
    <m/>
    <m/>
  </r>
  <r>
    <x v="49"/>
    <s v="Quail Hollow ES"/>
    <n v="1975"/>
    <s v="FNS"/>
    <x v="0"/>
    <m/>
    <m/>
    <x v="7"/>
    <s v="Kitchen Renovation"/>
    <x v="5"/>
    <x v="1"/>
    <x v="2"/>
    <m/>
    <m/>
    <x v="0"/>
    <n v="1037831"/>
    <n v="1290127.7161000001"/>
    <m/>
    <m/>
    <m/>
  </r>
  <r>
    <x v="49"/>
    <s v="Quail Hollow ES"/>
    <n v="1975"/>
    <s v="PRT"/>
    <x v="0"/>
    <m/>
    <m/>
    <x v="20"/>
    <s v="Traffic Safety and Parking Improvements"/>
    <x v="5"/>
    <x v="1"/>
    <x v="2"/>
    <m/>
    <m/>
    <x v="0"/>
    <n v="210000"/>
    <n v="261051"/>
    <m/>
    <m/>
    <m/>
  </r>
  <r>
    <x v="50"/>
    <s v="Centennial ES"/>
    <n v="1986"/>
    <s v="IS"/>
    <x v="0"/>
    <m/>
    <m/>
    <x v="1"/>
    <s v="Technology Infrastructure Upgrades"/>
    <x v="2"/>
    <x v="1"/>
    <x v="2"/>
    <m/>
    <m/>
    <x v="0"/>
    <n v="425000"/>
    <n v="425000"/>
    <m/>
    <m/>
    <s v="IS needs to prioritze"/>
  </r>
  <r>
    <x v="50"/>
    <s v="Centennial ES"/>
    <n v="1986"/>
    <s v="PRT"/>
    <x v="2"/>
    <m/>
    <m/>
    <x v="9"/>
    <s v="TV Installation in Classrooms"/>
    <x v="2"/>
    <x v="1"/>
    <x v="2"/>
    <m/>
    <m/>
    <x v="0"/>
    <n v="100000"/>
    <n v="100000"/>
    <m/>
    <s v="On Hold"/>
    <m/>
  </r>
  <r>
    <x v="50"/>
    <s v="Centennial ES"/>
    <n v="1986"/>
    <s v="PRT"/>
    <x v="4"/>
    <m/>
    <m/>
    <x v="6"/>
    <s v="HVAC Replace Chiller &amp; Controls"/>
    <x v="4"/>
    <x v="1"/>
    <x v="2"/>
    <m/>
    <m/>
    <x v="0"/>
    <n v="40000"/>
    <n v="45580"/>
    <m/>
    <m/>
    <m/>
  </r>
  <r>
    <x v="50"/>
    <s v="Centennial ES"/>
    <n v="1986"/>
    <s v="FNS"/>
    <x v="0"/>
    <m/>
    <m/>
    <x v="6"/>
    <s v="A/C Renovation To Kitchen "/>
    <x v="3"/>
    <x v="1"/>
    <x v="2"/>
    <m/>
    <m/>
    <x v="0"/>
    <n v="204750"/>
    <n v="243693.45"/>
    <m/>
    <m/>
    <m/>
  </r>
  <r>
    <x v="51"/>
    <s v="Seven Springs ES"/>
    <n v="1987"/>
    <s v="PRT"/>
    <x v="2"/>
    <m/>
    <m/>
    <x v="9"/>
    <s v="TV Installation in Classrooms"/>
    <x v="2"/>
    <x v="1"/>
    <x v="2"/>
    <m/>
    <m/>
    <x v="0"/>
    <n v="100000"/>
    <n v="100000"/>
    <m/>
    <s v="On Hold"/>
    <m/>
  </r>
  <r>
    <x v="51"/>
    <s v="Seven Springs ES"/>
    <n v="1987"/>
    <s v="PRT"/>
    <x v="4"/>
    <m/>
    <m/>
    <x v="6"/>
    <s v="HVAC Replace 200 Ton Chiller"/>
    <x v="0"/>
    <x v="1"/>
    <x v="2"/>
    <m/>
    <m/>
    <x v="0"/>
    <n v="40000"/>
    <n v="41780"/>
    <m/>
    <m/>
    <m/>
  </r>
  <r>
    <x v="51"/>
    <s v="Seven Springs ES"/>
    <n v="1987"/>
    <s v="FNS"/>
    <x v="0"/>
    <m/>
    <m/>
    <x v="7"/>
    <s v="Serving Line Renovation"/>
    <x v="4"/>
    <x v="1"/>
    <x v="2"/>
    <m/>
    <m/>
    <x v="0"/>
    <n v="347047"/>
    <n v="395460.05650000001"/>
    <m/>
    <m/>
    <m/>
  </r>
  <r>
    <x v="51"/>
    <s v="Seven Springs ES"/>
    <n v="1987"/>
    <s v="IS"/>
    <x v="1"/>
    <m/>
    <m/>
    <x v="1"/>
    <s v="Technology Infrastructure Upgrades"/>
    <x v="4"/>
    <x v="1"/>
    <x v="1"/>
    <m/>
    <m/>
    <x v="0"/>
    <n v="425000"/>
    <n v="484287.5"/>
    <m/>
    <m/>
    <m/>
  </r>
  <r>
    <x v="51"/>
    <s v="Seven Springs ES"/>
    <n v="1987"/>
    <s v="FNS"/>
    <x v="0"/>
    <m/>
    <m/>
    <x v="6"/>
    <s v="A/C Renovation To Kitchen "/>
    <x v="3"/>
    <x v="1"/>
    <x v="2"/>
    <m/>
    <m/>
    <x v="0"/>
    <n v="204750"/>
    <n v="243693.45"/>
    <m/>
    <m/>
    <m/>
  </r>
  <r>
    <x v="51"/>
    <s v="Seven Springs ES"/>
    <n v="1987"/>
    <s v="FNS"/>
    <x v="0"/>
    <m/>
    <m/>
    <x v="7"/>
    <s v="Cooler / Freezer with Renovations"/>
    <x v="5"/>
    <x v="1"/>
    <x v="2"/>
    <m/>
    <m/>
    <x v="0"/>
    <n v="340000"/>
    <n v="422654"/>
    <m/>
    <m/>
    <m/>
  </r>
  <r>
    <x v="51"/>
    <s v="Seven Springs ES"/>
    <n v="1987"/>
    <s v="SCHOOL"/>
    <x v="2"/>
    <m/>
    <m/>
    <x v="13"/>
    <s v="Covered Walkways"/>
    <x v="5"/>
    <x v="1"/>
    <x v="2"/>
    <m/>
    <m/>
    <x v="0"/>
    <n v="28980"/>
    <n v="36025.038"/>
    <m/>
    <m/>
    <m/>
  </r>
  <r>
    <x v="52"/>
    <s v="Deer Park ES"/>
    <n v="1988"/>
    <s v="IS"/>
    <x v="0"/>
    <m/>
    <m/>
    <x v="1"/>
    <s v="Technology Infrastructure Upgrades"/>
    <x v="2"/>
    <x v="1"/>
    <x v="2"/>
    <m/>
    <m/>
    <x v="0"/>
    <n v="425000"/>
    <n v="425000"/>
    <m/>
    <m/>
    <s v="IS needs to prioritze"/>
  </r>
  <r>
    <x v="52"/>
    <s v="Deer Park ES"/>
    <n v="1988"/>
    <s v="PRT"/>
    <x v="2"/>
    <m/>
    <m/>
    <x v="9"/>
    <s v="TV Installation in Classrooms"/>
    <x v="2"/>
    <x v="1"/>
    <x v="2"/>
    <m/>
    <m/>
    <x v="0"/>
    <n v="100000"/>
    <n v="100000"/>
    <m/>
    <s v="On Hold"/>
    <m/>
  </r>
  <r>
    <x v="52"/>
    <s v="Deer Park ES"/>
    <n v="1988"/>
    <s v="PRT"/>
    <x v="4"/>
    <m/>
    <m/>
    <x v="6"/>
    <s v="HVAC Replace Chiller &amp; Controls"/>
    <x v="4"/>
    <x v="1"/>
    <x v="2"/>
    <m/>
    <m/>
    <x v="0"/>
    <n v="40000"/>
    <n v="45580"/>
    <m/>
    <m/>
    <m/>
  </r>
  <r>
    <x v="52"/>
    <s v="Deer Park ES"/>
    <n v="1988"/>
    <s v="FNS"/>
    <x v="0"/>
    <m/>
    <m/>
    <x v="7"/>
    <s v="Serving Line Renovation"/>
    <x v="4"/>
    <x v="1"/>
    <x v="2"/>
    <m/>
    <m/>
    <x v="0"/>
    <n v="347047"/>
    <n v="395460.05650000001"/>
    <m/>
    <m/>
    <m/>
  </r>
  <r>
    <x v="52"/>
    <s v="Deer Park ES"/>
    <n v="1988"/>
    <s v="FNS"/>
    <x v="0"/>
    <m/>
    <m/>
    <x v="6"/>
    <s v="A/C Renovation To Kitchen "/>
    <x v="3"/>
    <x v="1"/>
    <x v="2"/>
    <m/>
    <m/>
    <x v="0"/>
    <n v="204750"/>
    <n v="243693.45"/>
    <m/>
    <m/>
    <m/>
  </r>
  <r>
    <x v="53"/>
    <s v="Mary Giella ES"/>
    <n v="1989"/>
    <s v="SCHOOL"/>
    <x v="2"/>
    <m/>
    <m/>
    <x v="24"/>
    <s v="Fencing - Installl 6' Chain Link Fence on Bus Loop Side"/>
    <x v="2"/>
    <x v="1"/>
    <x v="2"/>
    <m/>
    <m/>
    <x v="0"/>
    <n v="25000"/>
    <n v="25000"/>
    <m/>
    <s v="New"/>
    <m/>
  </r>
  <r>
    <x v="53"/>
    <s v="Mary Giella ES"/>
    <n v="1989"/>
    <s v="PRT"/>
    <x v="0"/>
    <s v="Yes"/>
    <m/>
    <x v="21"/>
    <s v="Traffic Safety and Parking Improvements"/>
    <x v="2"/>
    <x v="0"/>
    <x v="24"/>
    <n v="381786"/>
    <m/>
    <x v="4"/>
    <n v="355826"/>
    <n v="355826"/>
    <m/>
    <m/>
    <s v="Need to do in conjunction with Offsite Infrastructure Project"/>
  </r>
  <r>
    <x v="53"/>
    <s v="Mary Giella ES"/>
    <n v="1989"/>
    <s v="PRT"/>
    <x v="2"/>
    <m/>
    <m/>
    <x v="9"/>
    <s v="TV Installation in Classrooms"/>
    <x v="2"/>
    <x v="0"/>
    <x v="9"/>
    <m/>
    <m/>
    <x v="0"/>
    <n v="100000"/>
    <n v="100000"/>
    <m/>
    <m/>
    <m/>
  </r>
  <r>
    <x v="53"/>
    <s v="Mary Giella ES"/>
    <n v="1989"/>
    <s v="PRT"/>
    <x v="4"/>
    <m/>
    <m/>
    <x v="6"/>
    <s v="HVAC Replace Air Handlers &amp; Controls"/>
    <x v="0"/>
    <x v="1"/>
    <x v="2"/>
    <m/>
    <m/>
    <x v="0"/>
    <n v="2500000"/>
    <n v="2611250"/>
    <m/>
    <m/>
    <m/>
  </r>
  <r>
    <x v="53"/>
    <s v="Mary Giella ES"/>
    <n v="1989"/>
    <s v="FNS"/>
    <x v="0"/>
    <m/>
    <m/>
    <x v="6"/>
    <s v="A/C Renovation To Kitchen "/>
    <x v="3"/>
    <x v="1"/>
    <x v="2"/>
    <m/>
    <m/>
    <x v="0"/>
    <n v="204750"/>
    <n v="243693.45"/>
    <m/>
    <m/>
    <m/>
  </r>
  <r>
    <x v="53"/>
    <s v="Mary Giella ES"/>
    <n v="1989"/>
    <s v="IS"/>
    <x v="1"/>
    <m/>
    <m/>
    <x v="1"/>
    <s v="Technology Infrastructure Upgrades"/>
    <x v="3"/>
    <x v="1"/>
    <x v="1"/>
    <m/>
    <m/>
    <x v="0"/>
    <n v="425000"/>
    <n v="505835"/>
    <m/>
    <m/>
    <m/>
  </r>
  <r>
    <x v="53"/>
    <s v="Mary Giella ES"/>
    <n v="1989"/>
    <s v="SCHOOL"/>
    <x v="0"/>
    <m/>
    <m/>
    <x v="13"/>
    <s v="Covered Walkways"/>
    <x v="5"/>
    <x v="1"/>
    <x v="2"/>
    <m/>
    <m/>
    <x v="0"/>
    <n v="110000"/>
    <n v="136741"/>
    <m/>
    <m/>
    <m/>
  </r>
  <r>
    <x v="54"/>
    <s v="Thomas E. Weightman MS"/>
    <n v="1990"/>
    <s v="PRT"/>
    <x v="2"/>
    <m/>
    <m/>
    <x v="9"/>
    <s v="TV Installation in Classrooms"/>
    <x v="2"/>
    <x v="0"/>
    <x v="9"/>
    <m/>
    <m/>
    <x v="0"/>
    <n v="125000"/>
    <n v="125000"/>
    <m/>
    <m/>
    <m/>
  </r>
  <r>
    <x v="54"/>
    <s v="Thomas E. Weightman MS"/>
    <n v="1990"/>
    <s v="PRT"/>
    <x v="4"/>
    <m/>
    <m/>
    <x v="6"/>
    <s v="HVAC Replace (2) 200 Ton Chillers"/>
    <x v="0"/>
    <x v="1"/>
    <x v="2"/>
    <m/>
    <m/>
    <x v="0"/>
    <n v="400000"/>
    <n v="417800"/>
    <m/>
    <m/>
    <m/>
  </r>
  <r>
    <x v="54"/>
    <s v="Thomas E. Weightman MS"/>
    <n v="1990"/>
    <s v="ATH"/>
    <x v="2"/>
    <m/>
    <m/>
    <x v="24"/>
    <s v="Fencing - Tennis Court Fence"/>
    <x v="1"/>
    <x v="1"/>
    <x v="2"/>
    <m/>
    <m/>
    <x v="0"/>
    <n v="20000"/>
    <n v="21818"/>
    <m/>
    <m/>
    <s v="Phil Bell will check to see if need to move up in priority"/>
  </r>
  <r>
    <x v="54"/>
    <s v="Thomas E. Weightman MS"/>
    <n v="1990"/>
    <s v="ATH"/>
    <x v="2"/>
    <m/>
    <m/>
    <x v="4"/>
    <s v="Overlay Courts"/>
    <x v="1"/>
    <x v="1"/>
    <x v="2"/>
    <m/>
    <m/>
    <x v="0"/>
    <n v="80000"/>
    <n v="87272"/>
    <m/>
    <m/>
    <m/>
  </r>
  <r>
    <x v="54"/>
    <s v="Thomas E. Weightman MS"/>
    <n v="1990"/>
    <s v="FNS"/>
    <x v="3"/>
    <m/>
    <m/>
    <x v="5"/>
    <s v="Cooler / Freezer"/>
    <x v="3"/>
    <x v="1"/>
    <x v="2"/>
    <m/>
    <m/>
    <x v="0"/>
    <n v="80709"/>
    <n v="96059.851800000004"/>
    <m/>
    <m/>
    <m/>
  </r>
  <r>
    <x v="54"/>
    <s v="Thomas E. Weightman MS"/>
    <n v="1990"/>
    <s v="SCHOOL"/>
    <x v="0"/>
    <m/>
    <m/>
    <x v="13"/>
    <s v="Covered Walkways"/>
    <x v="5"/>
    <x v="1"/>
    <x v="2"/>
    <m/>
    <m/>
    <x v="0"/>
    <n v="194400"/>
    <n v="241658.64"/>
    <m/>
    <m/>
    <m/>
  </r>
  <r>
    <x v="54"/>
    <s v="Thomas E. Weightman MS"/>
    <n v="1990"/>
    <s v="PRT"/>
    <x v="0"/>
    <m/>
    <m/>
    <x v="21"/>
    <s v="Traffic Safety and Parking Improvements"/>
    <x v="5"/>
    <x v="1"/>
    <x v="1"/>
    <m/>
    <m/>
    <x v="0"/>
    <n v="540000"/>
    <n v="671274"/>
    <m/>
    <m/>
    <m/>
  </r>
  <r>
    <x v="55"/>
    <s v="River Ridge HS"/>
    <n v="1990"/>
    <s v="FNS"/>
    <x v="0"/>
    <m/>
    <m/>
    <x v="7"/>
    <s v="Cafeteria Renovation - Phase 2"/>
    <x v="2"/>
    <x v="0"/>
    <x v="24"/>
    <n v="1866305"/>
    <m/>
    <x v="0"/>
    <n v="1086115"/>
    <n v="1086115"/>
    <m/>
    <s v="Summer"/>
    <m/>
  </r>
  <r>
    <x v="55"/>
    <s v="River Ridge HS"/>
    <n v="1990"/>
    <s v="ATH"/>
    <x v="0"/>
    <m/>
    <m/>
    <x v="2"/>
    <s v="Concession Stand Bathrooms - Baseball/Softball"/>
    <x v="2"/>
    <x v="0"/>
    <x v="25"/>
    <n v="280102"/>
    <m/>
    <x v="0"/>
    <n v="100000"/>
    <n v="100000"/>
    <m/>
    <s v="Design"/>
    <m/>
  </r>
  <r>
    <x v="55"/>
    <s v="River Ridge HS"/>
    <n v="1990"/>
    <s v="PRT"/>
    <x v="0"/>
    <s v="Yes"/>
    <m/>
    <x v="6"/>
    <s v="HVAC Renovation (controls)"/>
    <x v="2"/>
    <x v="0"/>
    <x v="19"/>
    <n v="493880"/>
    <m/>
    <x v="0"/>
    <n v="493880"/>
    <n v="493880"/>
    <m/>
    <s v="In Progress"/>
    <m/>
  </r>
  <r>
    <x v="55"/>
    <s v="River Ridge HS"/>
    <n v="1990"/>
    <s v="CCTE"/>
    <x v="2"/>
    <m/>
    <m/>
    <x v="18"/>
    <s v="Open Doorway Between Engineering Rooms"/>
    <x v="2"/>
    <x v="1"/>
    <x v="2"/>
    <m/>
    <m/>
    <x v="0"/>
    <n v="50000"/>
    <n v="50000"/>
    <m/>
    <s v="Hold"/>
    <s v="Olga will speak with Rob"/>
  </r>
  <r>
    <x v="55"/>
    <s v="River Ridge HS"/>
    <n v="1990"/>
    <s v="PRT"/>
    <x v="2"/>
    <m/>
    <m/>
    <x v="9"/>
    <s v="TV Installation in Classrooms"/>
    <x v="2"/>
    <x v="1"/>
    <x v="2"/>
    <m/>
    <m/>
    <x v="0"/>
    <n v="150000"/>
    <n v="150000"/>
    <m/>
    <s v="On Hold"/>
    <m/>
  </r>
  <r>
    <x v="55"/>
    <s v="River Ridge HS"/>
    <n v="1990"/>
    <s v="PRT"/>
    <x v="0"/>
    <m/>
    <m/>
    <x v="18"/>
    <s v="Remodel Restrooms ADA"/>
    <x v="0"/>
    <x v="1"/>
    <x v="2"/>
    <m/>
    <m/>
    <x v="0"/>
    <n v="700000"/>
    <n v="731150"/>
    <m/>
    <m/>
    <m/>
  </r>
  <r>
    <x v="55"/>
    <s v="River Ridge HS"/>
    <n v="1990"/>
    <s v="ATH"/>
    <x v="2"/>
    <m/>
    <m/>
    <x v="24"/>
    <s v="Fencing - Tennis"/>
    <x v="1"/>
    <x v="1"/>
    <x v="2"/>
    <m/>
    <m/>
    <x v="0"/>
    <n v="30000"/>
    <n v="32727"/>
    <m/>
    <m/>
    <m/>
  </r>
  <r>
    <x v="55"/>
    <s v="River Ridge HS"/>
    <n v="1990"/>
    <s v="IS"/>
    <x v="1"/>
    <m/>
    <m/>
    <x v="1"/>
    <s v="Technology Infrastructure Upgrades"/>
    <x v="1"/>
    <x v="1"/>
    <x v="1"/>
    <m/>
    <m/>
    <x v="0"/>
    <n v="800000"/>
    <n v="872720"/>
    <m/>
    <m/>
    <m/>
  </r>
  <r>
    <x v="55"/>
    <s v="River Ridge HS"/>
    <n v="1990"/>
    <s v="SCHOOL"/>
    <x v="0"/>
    <m/>
    <m/>
    <x v="13"/>
    <s v="Covered Walkways"/>
    <x v="5"/>
    <x v="1"/>
    <x v="2"/>
    <m/>
    <m/>
    <x v="0"/>
    <n v="300000"/>
    <n v="372930"/>
    <m/>
    <m/>
    <m/>
  </r>
  <r>
    <x v="55"/>
    <s v="River Ridge HS"/>
    <n v="1990"/>
    <s v="PRT"/>
    <x v="4"/>
    <m/>
    <m/>
    <x v="6"/>
    <s v="HVAC Replace 450 Ton &amp; 250 Ton Chillers"/>
    <x v="5"/>
    <x v="1"/>
    <x v="2"/>
    <m/>
    <m/>
    <x v="0"/>
    <n v="500000"/>
    <n v="621550"/>
    <m/>
    <m/>
    <m/>
  </r>
  <r>
    <x v="56"/>
    <s v="River Ridge MS"/>
    <n v="1990"/>
    <s v="PRT"/>
    <x v="2"/>
    <m/>
    <m/>
    <x v="9"/>
    <s v="TV Installation in Classrooms"/>
    <x v="2"/>
    <x v="1"/>
    <x v="2"/>
    <m/>
    <m/>
    <x v="0"/>
    <n v="125000"/>
    <n v="125000"/>
    <m/>
    <s v="On Hold"/>
    <m/>
  </r>
  <r>
    <x v="56"/>
    <s v="River Ridge MS"/>
    <n v="1990"/>
    <s v="PRT"/>
    <x v="0"/>
    <m/>
    <m/>
    <x v="18"/>
    <s v="Remodel Restrooms ADA"/>
    <x v="0"/>
    <x v="1"/>
    <x v="2"/>
    <m/>
    <m/>
    <x v="0"/>
    <n v="700000"/>
    <n v="731150"/>
    <m/>
    <m/>
    <m/>
  </r>
  <r>
    <x v="56"/>
    <s v="River Ridge MS"/>
    <n v="1990"/>
    <s v="CCTE"/>
    <x v="0"/>
    <m/>
    <m/>
    <x v="18"/>
    <s v="Remodel Technology Education Space for PLTW Curriculum"/>
    <x v="0"/>
    <x v="1"/>
    <x v="1"/>
    <m/>
    <m/>
    <x v="0"/>
    <n v="160000"/>
    <n v="167120"/>
    <m/>
    <m/>
    <m/>
  </r>
  <r>
    <x v="56"/>
    <s v="River Ridge MS"/>
    <n v="1990"/>
    <s v="IS"/>
    <x v="1"/>
    <m/>
    <m/>
    <x v="1"/>
    <s v="Technology Infrastructure Upgrades"/>
    <x v="1"/>
    <x v="1"/>
    <x v="1"/>
    <m/>
    <m/>
    <x v="0"/>
    <n v="650000"/>
    <n v="709085"/>
    <m/>
    <m/>
    <m/>
  </r>
  <r>
    <x v="56"/>
    <s v="River Ridge MS"/>
    <n v="1990"/>
    <s v="ATH"/>
    <x v="2"/>
    <m/>
    <m/>
    <x v="4"/>
    <s v="Overlay Middle School Track"/>
    <x v="4"/>
    <x v="1"/>
    <x v="2"/>
    <m/>
    <m/>
    <x v="0"/>
    <n v="50000"/>
    <n v="56975"/>
    <m/>
    <m/>
    <m/>
  </r>
  <r>
    <x v="56"/>
    <s v="River Ridge MS"/>
    <n v="1990"/>
    <s v="SCHOOL"/>
    <x v="0"/>
    <m/>
    <m/>
    <x v="13"/>
    <s v="Covered Walkways"/>
    <x v="5"/>
    <x v="1"/>
    <x v="2"/>
    <m/>
    <m/>
    <x v="0"/>
    <n v="166000"/>
    <n v="206354.6"/>
    <m/>
    <m/>
    <m/>
  </r>
  <r>
    <x v="57"/>
    <s v="Northwest ES"/>
    <n v="1973"/>
    <s v="PRT"/>
    <x v="4"/>
    <m/>
    <m/>
    <x v="6"/>
    <s v="HVAC Redesign/Replacement Fan Coil Units"/>
    <x v="2"/>
    <x v="0"/>
    <x v="9"/>
    <n v="400000"/>
    <m/>
    <x v="0"/>
    <n v="400000"/>
    <n v="400000"/>
    <m/>
    <m/>
    <m/>
  </r>
  <r>
    <x v="57"/>
    <s v="Northwest ES"/>
    <n v="1973"/>
    <s v="PRT"/>
    <x v="2"/>
    <m/>
    <m/>
    <x v="9"/>
    <s v="TV Installation in Classrooms"/>
    <x v="2"/>
    <x v="1"/>
    <x v="2"/>
    <m/>
    <m/>
    <x v="0"/>
    <n v="100000"/>
    <n v="100000"/>
    <m/>
    <s v="On Hold"/>
    <m/>
  </r>
  <r>
    <x v="57"/>
    <s v="Northwest ES"/>
    <n v="1973"/>
    <s v="FNS"/>
    <x v="2"/>
    <m/>
    <m/>
    <x v="7"/>
    <s v="Kitchen Floor Renovation"/>
    <x v="0"/>
    <x v="1"/>
    <x v="2"/>
    <m/>
    <m/>
    <x v="0"/>
    <n v="35280"/>
    <n v="36849.96"/>
    <m/>
    <m/>
    <m/>
  </r>
  <r>
    <x v="57"/>
    <s v="Northwest ES"/>
    <n v="1973"/>
    <s v="IS"/>
    <x v="1"/>
    <m/>
    <m/>
    <x v="1"/>
    <s v="Technology Infrastructure Upgrades"/>
    <x v="1"/>
    <x v="1"/>
    <x v="1"/>
    <m/>
    <m/>
    <x v="0"/>
    <n v="425000"/>
    <n v="463632.5"/>
    <m/>
    <m/>
    <m/>
  </r>
  <r>
    <x v="57"/>
    <s v="Northwest ES"/>
    <n v="1973"/>
    <s v="FNS"/>
    <x v="3"/>
    <m/>
    <m/>
    <x v="7"/>
    <s v="Kitchen Hood "/>
    <x v="4"/>
    <x v="1"/>
    <x v="2"/>
    <m/>
    <m/>
    <x v="0"/>
    <n v="73538"/>
    <n v="83796.551000000007"/>
    <m/>
    <m/>
    <m/>
  </r>
  <r>
    <x v="57"/>
    <s v="Northwest ES"/>
    <n v="1973"/>
    <s v="PRT"/>
    <x v="0"/>
    <m/>
    <m/>
    <x v="0"/>
    <s v="Remodel School - Kelley School"/>
    <x v="3"/>
    <x v="1"/>
    <x v="1"/>
    <m/>
    <m/>
    <x v="0"/>
    <n v="7000000"/>
    <n v="8331400"/>
    <m/>
    <m/>
    <m/>
  </r>
  <r>
    <x v="57"/>
    <s v="Northwest ES"/>
    <n v="1973"/>
    <s v="FNS"/>
    <x v="0"/>
    <m/>
    <m/>
    <x v="7"/>
    <s v="Serving Line Renovation"/>
    <x v="5"/>
    <x v="1"/>
    <x v="2"/>
    <m/>
    <m/>
    <x v="0"/>
    <n v="419926"/>
    <n v="522010.01060000004"/>
    <m/>
    <m/>
    <m/>
  </r>
  <r>
    <x v="58"/>
    <s v="Hudson HS"/>
    <n v="1973"/>
    <s v="FNS"/>
    <x v="0"/>
    <m/>
    <m/>
    <x v="7"/>
    <s v="Kitchen Renovation - Phase 1"/>
    <x v="2"/>
    <x v="1"/>
    <x v="2"/>
    <m/>
    <m/>
    <x v="5"/>
    <n v="50000"/>
    <n v="50000"/>
    <m/>
    <s v="On Hold "/>
    <s v="Pending Kelley School Renovation"/>
  </r>
  <r>
    <x v="58"/>
    <s v="Hudson HS"/>
    <n v="1973"/>
    <s v="FNS"/>
    <x v="0"/>
    <m/>
    <m/>
    <x v="7"/>
    <s v="Kitchen Renovation - Phase 2"/>
    <x v="2"/>
    <x v="1"/>
    <x v="2"/>
    <m/>
    <m/>
    <x v="0"/>
    <n v="892462.72499999986"/>
    <n v="892462.72499999986"/>
    <m/>
    <s v="On Hold "/>
    <s v="Pending Kelley School Renovation"/>
  </r>
  <r>
    <x v="58"/>
    <s v="Hudson HS"/>
    <n v="1973"/>
    <s v="PRT"/>
    <x v="2"/>
    <m/>
    <m/>
    <x v="9"/>
    <s v="TV Installation in Classrooms"/>
    <x v="2"/>
    <x v="1"/>
    <x v="2"/>
    <m/>
    <m/>
    <x v="0"/>
    <n v="150000"/>
    <n v="150000"/>
    <m/>
    <s v="On Hold"/>
    <m/>
  </r>
  <r>
    <x v="58"/>
    <s v="Hudson HS"/>
    <n v="1973"/>
    <s v="ATH"/>
    <x v="0"/>
    <m/>
    <m/>
    <x v="2"/>
    <s v="Concession Stand Bathrooms - Baseball/Softball"/>
    <x v="0"/>
    <x v="1"/>
    <x v="2"/>
    <m/>
    <m/>
    <x v="0"/>
    <n v="250000"/>
    <n v="261125"/>
    <m/>
    <m/>
    <m/>
  </r>
  <r>
    <x v="58"/>
    <s v="Hudson HS"/>
    <n v="1973"/>
    <s v="ATH"/>
    <x v="0"/>
    <m/>
    <m/>
    <x v="2"/>
    <s v="New Bleachers, Concession Stand, Public Restrooms, Male/Female Lockers"/>
    <x v="0"/>
    <x v="1"/>
    <x v="2"/>
    <m/>
    <m/>
    <x v="0"/>
    <n v="2500000"/>
    <n v="2611250"/>
    <m/>
    <m/>
    <m/>
  </r>
  <r>
    <x v="58"/>
    <s v="Hudson HS"/>
    <n v="1973"/>
    <s v="ATH"/>
    <x v="0"/>
    <m/>
    <m/>
    <x v="2"/>
    <s v="Renovate/Build Athletic Field House"/>
    <x v="0"/>
    <x v="1"/>
    <x v="2"/>
    <m/>
    <m/>
    <x v="0"/>
    <n v="1000000"/>
    <n v="1044500"/>
    <m/>
    <m/>
    <m/>
  </r>
  <r>
    <x v="58"/>
    <s v="Hudson HS"/>
    <n v="1973"/>
    <s v="ATH"/>
    <x v="2"/>
    <m/>
    <m/>
    <x v="24"/>
    <s v="Fencing - Perimeter"/>
    <x v="1"/>
    <x v="1"/>
    <x v="2"/>
    <m/>
    <m/>
    <x v="0"/>
    <n v="20000"/>
    <n v="21818"/>
    <m/>
    <m/>
    <m/>
  </r>
  <r>
    <x v="58"/>
    <s v="Hudson HS"/>
    <n v="1973"/>
    <s v="PRT"/>
    <x v="4"/>
    <m/>
    <m/>
    <x v="6"/>
    <s v="HVAC Replace 200 Ton Chiller (Gym)"/>
    <x v="4"/>
    <x v="1"/>
    <x v="2"/>
    <m/>
    <m/>
    <x v="0"/>
    <n v="40000"/>
    <n v="45580"/>
    <m/>
    <m/>
    <m/>
  </r>
  <r>
    <x v="58"/>
    <s v="Hudson HS"/>
    <n v="1973"/>
    <s v="PRT"/>
    <x v="0"/>
    <m/>
    <m/>
    <x v="0"/>
    <s v="Remodel School - Kelley School"/>
    <x v="4"/>
    <x v="1"/>
    <x v="1"/>
    <m/>
    <m/>
    <x v="0"/>
    <n v="19100000"/>
    <n v="21764450"/>
    <m/>
    <m/>
    <m/>
  </r>
  <r>
    <x v="58"/>
    <s v="Hudson HS"/>
    <n v="1973"/>
    <s v="IS"/>
    <x v="1"/>
    <m/>
    <m/>
    <x v="1"/>
    <s v="Technology Infrastructure Upgrades"/>
    <x v="4"/>
    <x v="1"/>
    <x v="1"/>
    <m/>
    <m/>
    <x v="0"/>
    <n v="800000"/>
    <n v="911600"/>
    <m/>
    <m/>
    <m/>
  </r>
  <r>
    <x v="58"/>
    <s v="Hudson HS"/>
    <n v="1973"/>
    <s v="ATH"/>
    <x v="5"/>
    <m/>
    <m/>
    <x v="4"/>
    <s v="Track Overlay"/>
    <x v="4"/>
    <x v="1"/>
    <x v="2"/>
    <m/>
    <m/>
    <x v="0"/>
    <n v="50000"/>
    <n v="56975"/>
    <m/>
    <m/>
    <m/>
  </r>
  <r>
    <x v="58"/>
    <s v="Hudson HS"/>
    <n v="1973"/>
    <s v="PRT"/>
    <x v="0"/>
    <m/>
    <m/>
    <x v="21"/>
    <s v="Traffic Safety and Parking Improvements"/>
    <x v="4"/>
    <x v="1"/>
    <x v="2"/>
    <m/>
    <m/>
    <x v="0"/>
    <n v="860000"/>
    <n v="979970"/>
    <m/>
    <m/>
    <m/>
  </r>
  <r>
    <x v="58"/>
    <s v="Hudson HS"/>
    <n v="1973"/>
    <s v="CCTE"/>
    <x v="0"/>
    <m/>
    <m/>
    <x v="26"/>
    <s v="Agriculture Barn for Vet Assisting Program"/>
    <x v="5"/>
    <x v="1"/>
    <x v="2"/>
    <m/>
    <m/>
    <x v="0"/>
    <n v="50000"/>
    <n v="62155"/>
    <m/>
    <m/>
    <m/>
  </r>
  <r>
    <x v="58"/>
    <s v="Hudson HS"/>
    <n v="1973"/>
    <s v="SCHOOL"/>
    <x v="0"/>
    <m/>
    <m/>
    <x v="13"/>
    <s v="Covered Walkways - Bus Loop "/>
    <x v="5"/>
    <x v="1"/>
    <x v="1"/>
    <m/>
    <m/>
    <x v="0"/>
    <n v="100000"/>
    <n v="124310"/>
    <m/>
    <m/>
    <m/>
  </r>
  <r>
    <x v="59"/>
    <s v="Shady Hills ES"/>
    <n v="1973"/>
    <s v="PRT"/>
    <x v="0"/>
    <s v="Yes"/>
    <m/>
    <x v="0"/>
    <s v="Remodel School - Kelley School + Add Capacity"/>
    <x v="2"/>
    <x v="0"/>
    <x v="0"/>
    <n v="10670000"/>
    <m/>
    <x v="4"/>
    <n v="11500000"/>
    <n v="11500000"/>
    <m/>
    <m/>
    <m/>
  </r>
  <r>
    <x v="59"/>
    <s v="Shady Hills ES"/>
    <n v="1973"/>
    <s v="PRT"/>
    <x v="2"/>
    <m/>
    <m/>
    <x v="8"/>
    <s v="Roof Replacement"/>
    <x v="2"/>
    <x v="1"/>
    <x v="2"/>
    <m/>
    <m/>
    <x v="0"/>
    <n v="300000"/>
    <n v="300000"/>
    <m/>
    <s v="Not needed.  Maintenance will find out when needs to be done."/>
    <s v="Roll Funds into Remodel"/>
  </r>
  <r>
    <x v="59"/>
    <s v="Shady Hills ES"/>
    <n v="1973"/>
    <s v="PRT"/>
    <x v="0"/>
    <m/>
    <m/>
    <x v="0"/>
    <s v="Traffic Safety and Parking Improvements"/>
    <x v="2"/>
    <x v="0"/>
    <x v="26"/>
    <n v="49972"/>
    <m/>
    <x v="0"/>
    <n v="28577"/>
    <n v="28577"/>
    <m/>
    <s v="Design"/>
    <m/>
  </r>
  <r>
    <x v="59"/>
    <s v="Shady Hills ES"/>
    <n v="1973"/>
    <s v="FNS"/>
    <x v="3"/>
    <m/>
    <m/>
    <x v="7"/>
    <s v="Stock Room Renovation"/>
    <x v="0"/>
    <x v="1"/>
    <x v="2"/>
    <m/>
    <m/>
    <x v="0"/>
    <n v="10000"/>
    <n v="10445"/>
    <m/>
    <m/>
    <m/>
  </r>
  <r>
    <x v="59"/>
    <s v="Shady Hills ES"/>
    <n v="1973"/>
    <s v="IS"/>
    <x v="1"/>
    <m/>
    <m/>
    <x v="1"/>
    <s v="Technology Infrastructure Upgrades"/>
    <x v="0"/>
    <x v="1"/>
    <x v="1"/>
    <m/>
    <m/>
    <x v="0"/>
    <n v="425000"/>
    <n v="443912.5"/>
    <m/>
    <m/>
    <m/>
  </r>
  <r>
    <x v="59"/>
    <s v="Shady Hills ES"/>
    <n v="1973"/>
    <s v="FNS"/>
    <x v="3"/>
    <m/>
    <m/>
    <x v="7"/>
    <s v="Kitchen Hood"/>
    <x v="4"/>
    <x v="1"/>
    <x v="2"/>
    <m/>
    <m/>
    <x v="0"/>
    <n v="73538"/>
    <n v="83796.551000000007"/>
    <m/>
    <m/>
    <m/>
  </r>
  <r>
    <x v="59"/>
    <s v="Shady Hills ES"/>
    <n v="1973"/>
    <s v="FNS"/>
    <x v="0"/>
    <m/>
    <m/>
    <x v="7"/>
    <s v="Serving Line Renovation"/>
    <x v="3"/>
    <x v="1"/>
    <x v="2"/>
    <m/>
    <m/>
    <x v="0"/>
    <n v="381751"/>
    <n v="454360.04019999999"/>
    <m/>
    <m/>
    <m/>
  </r>
  <r>
    <x v="60"/>
    <s v="Cypress ES"/>
    <n v="1973"/>
    <s v="PRT"/>
    <x v="2"/>
    <m/>
    <m/>
    <x v="8"/>
    <s v="Roof Replacement"/>
    <x v="2"/>
    <x v="3"/>
    <x v="2"/>
    <m/>
    <m/>
    <x v="0"/>
    <n v="300000"/>
    <n v="300000"/>
    <m/>
    <m/>
    <m/>
  </r>
  <r>
    <x v="60"/>
    <s v="Cypress ES"/>
    <n v="1973"/>
    <s v="PRT"/>
    <x v="2"/>
    <m/>
    <m/>
    <x v="9"/>
    <s v="TV Installation in Classrooms"/>
    <x v="2"/>
    <x v="1"/>
    <x v="2"/>
    <m/>
    <m/>
    <x v="0"/>
    <n v="100000"/>
    <n v="100000"/>
    <m/>
    <s v="On Hold"/>
    <m/>
  </r>
  <r>
    <x v="60"/>
    <s v="Cypress ES"/>
    <n v="1973"/>
    <s v="FNS"/>
    <x v="3"/>
    <m/>
    <m/>
    <x v="5"/>
    <s v="Cooler / Freezer  "/>
    <x v="0"/>
    <x v="1"/>
    <x v="2"/>
    <m/>
    <m/>
    <x v="0"/>
    <n v="66701"/>
    <n v="69669.194499999998"/>
    <m/>
    <m/>
    <m/>
  </r>
  <r>
    <x v="60"/>
    <s v="Cypress ES"/>
    <n v="1973"/>
    <s v="PRT"/>
    <x v="0"/>
    <m/>
    <m/>
    <x v="0"/>
    <s v="Remodel School - Kelley School + Add Capacity"/>
    <x v="1"/>
    <x v="1"/>
    <x v="2"/>
    <m/>
    <m/>
    <x v="0"/>
    <n v="8500000"/>
    <n v="9272650"/>
    <m/>
    <m/>
    <m/>
  </r>
  <r>
    <x v="60"/>
    <s v="Cypress ES"/>
    <n v="1973"/>
    <s v="IS"/>
    <x v="1"/>
    <m/>
    <m/>
    <x v="1"/>
    <s v="Technology Infrastructure Upgrades"/>
    <x v="1"/>
    <x v="1"/>
    <x v="1"/>
    <m/>
    <m/>
    <x v="0"/>
    <n v="425000"/>
    <n v="463632.5"/>
    <m/>
    <m/>
    <m/>
  </r>
  <r>
    <x v="60"/>
    <s v="Cypress ES"/>
    <n v="1973"/>
    <s v="FNS"/>
    <x v="3"/>
    <m/>
    <m/>
    <x v="7"/>
    <s v="Kitchen Hood"/>
    <x v="4"/>
    <x v="1"/>
    <x v="2"/>
    <m/>
    <m/>
    <x v="0"/>
    <n v="73538"/>
    <n v="83796.551000000007"/>
    <m/>
    <m/>
    <m/>
  </r>
  <r>
    <x v="60"/>
    <s v="Cypress ES"/>
    <n v="1973"/>
    <s v="SCHOOL"/>
    <x v="0"/>
    <m/>
    <m/>
    <x v="13"/>
    <s v="Covered Walkways"/>
    <x v="5"/>
    <x v="1"/>
    <x v="2"/>
    <m/>
    <m/>
    <x v="0"/>
    <n v="475000"/>
    <n v="590472.5"/>
    <m/>
    <m/>
    <m/>
  </r>
  <r>
    <x v="61"/>
    <s v="Land O' Lakes HS"/>
    <n v="1973"/>
    <s v="PRT"/>
    <x v="0"/>
    <m/>
    <m/>
    <x v="0"/>
    <s v="Remodel School - Kelley School + Add Capacity"/>
    <x v="2"/>
    <x v="1"/>
    <x v="1"/>
    <m/>
    <m/>
    <x v="4"/>
    <n v="20600000"/>
    <n v="20600000"/>
    <m/>
    <m/>
    <m/>
  </r>
  <r>
    <x v="61"/>
    <s v="Land O' Lakes HS"/>
    <n v="1973"/>
    <s v="ATH"/>
    <x v="0"/>
    <m/>
    <m/>
    <x v="4"/>
    <s v="Replace Gym Floor"/>
    <x v="2"/>
    <x v="0"/>
    <x v="27"/>
    <n v="71605"/>
    <m/>
    <x v="0"/>
    <n v="16093"/>
    <n v="16093"/>
    <m/>
    <s v="Summer"/>
    <m/>
  </r>
  <r>
    <x v="61"/>
    <s v="Land O' Lakes HS"/>
    <n v="1973"/>
    <s v="PRT"/>
    <x v="2"/>
    <m/>
    <m/>
    <x v="8"/>
    <s v="Roof Maintenance - SMS"/>
    <x v="2"/>
    <x v="0"/>
    <x v="13"/>
    <n v="100000"/>
    <m/>
    <x v="0"/>
    <n v="100000"/>
    <n v="100000"/>
    <m/>
    <s v="Design Requisition"/>
    <m/>
  </r>
  <r>
    <x v="61"/>
    <s v="Land O' Lakes HS"/>
    <n v="1973"/>
    <s v="ATH"/>
    <x v="2"/>
    <m/>
    <m/>
    <x v="4"/>
    <s v="Baseball and Dugout Reconstruction"/>
    <x v="0"/>
    <x v="1"/>
    <x v="2"/>
    <m/>
    <m/>
    <x v="0"/>
    <n v="100000"/>
    <n v="104450"/>
    <m/>
    <m/>
    <m/>
  </r>
  <r>
    <x v="61"/>
    <s v="Land O' Lakes HS"/>
    <n v="1973"/>
    <s v="FNS"/>
    <x v="0"/>
    <m/>
    <m/>
    <x v="7"/>
    <s v="Cooler / Freezer with Renovations"/>
    <x v="0"/>
    <x v="1"/>
    <x v="2"/>
    <m/>
    <m/>
    <x v="0"/>
    <n v="203963"/>
    <n v="213039.3535"/>
    <m/>
    <m/>
    <m/>
  </r>
  <r>
    <x v="61"/>
    <s v="Land O' Lakes HS"/>
    <n v="1973"/>
    <s v="ATH"/>
    <x v="2"/>
    <m/>
    <m/>
    <x v="4"/>
    <s v="Lighting - Replace Baseball Field"/>
    <x v="0"/>
    <x v="1"/>
    <x v="2"/>
    <m/>
    <m/>
    <x v="0"/>
    <n v="100000"/>
    <n v="104450"/>
    <m/>
    <m/>
    <m/>
  </r>
  <r>
    <x v="61"/>
    <s v="Land O' Lakes HS"/>
    <n v="1973"/>
    <s v="FNS"/>
    <x v="0"/>
    <m/>
    <m/>
    <x v="7"/>
    <s v="Serving Line Renovation "/>
    <x v="0"/>
    <x v="1"/>
    <x v="2"/>
    <m/>
    <m/>
    <x v="0"/>
    <n v="981708.99749999982"/>
    <n v="1025395.0478887499"/>
    <m/>
    <m/>
    <m/>
  </r>
  <r>
    <x v="61"/>
    <s v="Land O' Lakes HS"/>
    <n v="1973"/>
    <s v="ATH"/>
    <x v="2"/>
    <m/>
    <m/>
    <x v="24"/>
    <s v="Fencing - Tennis"/>
    <x v="1"/>
    <x v="1"/>
    <x v="2"/>
    <m/>
    <m/>
    <x v="0"/>
    <n v="15000"/>
    <n v="16363.5"/>
    <m/>
    <m/>
    <m/>
  </r>
  <r>
    <x v="61"/>
    <s v="Land O' Lakes HS"/>
    <n v="1973"/>
    <s v="PRT"/>
    <x v="4"/>
    <m/>
    <m/>
    <x v="6"/>
    <s v="HVAC Replace 200 Ton Chiller (Gym)"/>
    <x v="4"/>
    <x v="1"/>
    <x v="2"/>
    <m/>
    <m/>
    <x v="0"/>
    <n v="40000"/>
    <n v="45580"/>
    <m/>
    <m/>
    <m/>
  </r>
  <r>
    <x v="61"/>
    <s v="Land O' Lakes HS"/>
    <n v="1973"/>
    <s v="PRT"/>
    <x v="2"/>
    <m/>
    <m/>
    <x v="8"/>
    <s v="Roof Replacement"/>
    <x v="4"/>
    <x v="1"/>
    <x v="2"/>
    <m/>
    <m/>
    <x v="0"/>
    <n v="600000"/>
    <n v="683700"/>
    <m/>
    <m/>
    <m/>
  </r>
  <r>
    <x v="61"/>
    <s v="Land O' Lakes HS"/>
    <n v="1973"/>
    <s v="IS"/>
    <x v="1"/>
    <m/>
    <m/>
    <x v="1"/>
    <s v="Technology Infrastructure Upgrades"/>
    <x v="4"/>
    <x v="1"/>
    <x v="1"/>
    <m/>
    <m/>
    <x v="0"/>
    <n v="800000"/>
    <n v="911600"/>
    <m/>
    <m/>
    <m/>
  </r>
  <r>
    <x v="61"/>
    <s v="Land O' Lakes HS"/>
    <n v="1973"/>
    <s v="ATH"/>
    <x v="0"/>
    <m/>
    <m/>
    <x v="2"/>
    <s v="Concession Stand Bathrooms - Baseball/Softball"/>
    <x v="3"/>
    <x v="1"/>
    <x v="2"/>
    <m/>
    <m/>
    <x v="0"/>
    <n v="250000"/>
    <n v="297550"/>
    <m/>
    <m/>
    <m/>
  </r>
  <r>
    <x v="61"/>
    <s v="Land O' Lakes HS"/>
    <n v="1973"/>
    <s v="ATH"/>
    <x v="0"/>
    <m/>
    <m/>
    <x v="2"/>
    <s v="New Bleachers, Concession Stand, Public Restrooms, Male/Female Lockers"/>
    <x v="3"/>
    <x v="1"/>
    <x v="2"/>
    <m/>
    <m/>
    <x v="0"/>
    <n v="2500000"/>
    <n v="2975500"/>
    <m/>
    <m/>
    <m/>
  </r>
  <r>
    <x v="61"/>
    <s v="Land O' Lakes HS"/>
    <n v="1973"/>
    <s v="ATH"/>
    <x v="0"/>
    <m/>
    <m/>
    <x v="2"/>
    <s v="Renovate/Build Athletic Field House"/>
    <x v="3"/>
    <x v="1"/>
    <x v="2"/>
    <m/>
    <m/>
    <x v="0"/>
    <n v="1500000"/>
    <n v="1785300"/>
    <m/>
    <m/>
    <m/>
  </r>
  <r>
    <x v="62"/>
    <s v="Anclote ES"/>
    <n v="1973"/>
    <s v="PRT"/>
    <x v="2"/>
    <m/>
    <m/>
    <x v="8"/>
    <s v="Roof Replacement"/>
    <x v="2"/>
    <x v="0"/>
    <x v="28"/>
    <n v="405000"/>
    <m/>
    <x v="0"/>
    <n v="405000"/>
    <n v="405000"/>
    <m/>
    <s v="Design Requisition"/>
    <m/>
  </r>
  <r>
    <x v="62"/>
    <s v="Anclote ES"/>
    <n v="1973"/>
    <s v="PRT"/>
    <x v="2"/>
    <m/>
    <m/>
    <x v="9"/>
    <s v="TV Installation in Classrooms"/>
    <x v="2"/>
    <x v="1"/>
    <x v="2"/>
    <m/>
    <m/>
    <x v="0"/>
    <n v="100000"/>
    <n v="100000"/>
    <m/>
    <s v="On Hold"/>
    <m/>
  </r>
  <r>
    <x v="62"/>
    <s v="Anclote ES"/>
    <n v="1973"/>
    <s v="PRT"/>
    <x v="0"/>
    <m/>
    <m/>
    <x v="0"/>
    <s v="Remodel School - Kelley School + Add Capacity"/>
    <x v="0"/>
    <x v="0"/>
    <x v="0"/>
    <n v="11500000"/>
    <m/>
    <x v="0"/>
    <n v="11500000"/>
    <n v="12011750"/>
    <m/>
    <m/>
    <m/>
  </r>
  <r>
    <x v="62"/>
    <s v="Anclote ES"/>
    <n v="1973"/>
    <s v="IS"/>
    <x v="1"/>
    <m/>
    <m/>
    <x v="1"/>
    <s v="Technology Infrastructure Upgrades"/>
    <x v="0"/>
    <x v="1"/>
    <x v="1"/>
    <m/>
    <m/>
    <x v="0"/>
    <n v="425000"/>
    <n v="443912.5"/>
    <m/>
    <m/>
    <m/>
  </r>
  <r>
    <x v="62"/>
    <s v="Anclote ES"/>
    <n v="1973"/>
    <s v="FNS"/>
    <x v="3"/>
    <m/>
    <m/>
    <x v="7"/>
    <s v="Kitchen Hood"/>
    <x v="1"/>
    <x v="1"/>
    <x v="2"/>
    <m/>
    <m/>
    <x v="0"/>
    <n v="66853"/>
    <n v="72929.937699999995"/>
    <m/>
    <m/>
    <m/>
  </r>
  <r>
    <x v="62"/>
    <s v="Anclote ES"/>
    <n v="1973"/>
    <s v="FNS"/>
    <x v="0"/>
    <m/>
    <m/>
    <x v="7"/>
    <s v="Serving Line Renovation"/>
    <x v="1"/>
    <x v="1"/>
    <x v="2"/>
    <m/>
    <m/>
    <x v="0"/>
    <n v="315497"/>
    <n v="344175.67729999998"/>
    <m/>
    <m/>
    <m/>
  </r>
  <r>
    <x v="62"/>
    <s v="Anclote ES"/>
    <n v="1973"/>
    <s v="SCHOOL"/>
    <x v="0"/>
    <m/>
    <m/>
    <x v="13"/>
    <s v="Covered Walkways"/>
    <x v="5"/>
    <x v="1"/>
    <x v="2"/>
    <m/>
    <m/>
    <x v="0"/>
    <n v="114696"/>
    <n v="142578.59760000001"/>
    <m/>
    <m/>
    <m/>
  </r>
  <r>
    <x v="63"/>
    <s v="Pine View ES"/>
    <n v="2003"/>
    <s v="PRT"/>
    <x v="2"/>
    <m/>
    <m/>
    <x v="9"/>
    <s v="TV Installation in Classrooms"/>
    <x v="2"/>
    <x v="1"/>
    <x v="2"/>
    <m/>
    <m/>
    <x v="0"/>
    <n v="100000"/>
    <n v="100000"/>
    <m/>
    <s v="On Hold"/>
    <m/>
  </r>
  <r>
    <x v="63"/>
    <s v="Pine View ES"/>
    <n v="2003"/>
    <s v="FNS"/>
    <x v="0"/>
    <m/>
    <m/>
    <x v="6"/>
    <s v="A/C Renovation To Kitchen "/>
    <x v="4"/>
    <x v="1"/>
    <x v="2"/>
    <m/>
    <m/>
    <x v="0"/>
    <n v="195000"/>
    <n v="222202.5"/>
    <m/>
    <m/>
    <m/>
  </r>
  <r>
    <x v="63"/>
    <s v="Pine View ES"/>
    <n v="2003"/>
    <s v="PRT"/>
    <x v="2"/>
    <m/>
    <m/>
    <x v="8"/>
    <s v="Roof Maintenance"/>
    <x v="3"/>
    <x v="1"/>
    <x v="2"/>
    <m/>
    <m/>
    <x v="0"/>
    <n v="80000"/>
    <n v="95216"/>
    <m/>
    <m/>
    <m/>
  </r>
  <r>
    <x v="63"/>
    <s v="Pine View ES"/>
    <n v="2003"/>
    <s v="IS"/>
    <x v="1"/>
    <m/>
    <m/>
    <x v="1"/>
    <s v="Technology Infrastructure Upgrades"/>
    <x v="3"/>
    <x v="1"/>
    <x v="1"/>
    <m/>
    <m/>
    <x v="0"/>
    <n v="425000"/>
    <n v="505835"/>
    <m/>
    <m/>
    <m/>
  </r>
  <r>
    <x v="63"/>
    <s v="Pine View ES"/>
    <n v="2003"/>
    <s v="FNS"/>
    <x v="3"/>
    <m/>
    <m/>
    <x v="5"/>
    <s v="Cooler / Freezer"/>
    <x v="5"/>
    <x v="1"/>
    <x v="2"/>
    <m/>
    <m/>
    <x v="0"/>
    <n v="88779"/>
    <n v="110361.1749"/>
    <m/>
    <m/>
    <m/>
  </r>
  <r>
    <x v="63"/>
    <s v="Pine View ES"/>
    <n v="2003"/>
    <s v="SCHOOL"/>
    <x v="0"/>
    <m/>
    <m/>
    <x v="13"/>
    <s v="Covered Walkways"/>
    <x v="5"/>
    <x v="1"/>
    <x v="2"/>
    <m/>
    <m/>
    <x v="0"/>
    <n v="30000"/>
    <n v="37293"/>
    <m/>
    <m/>
    <m/>
  </r>
  <r>
    <x v="63"/>
    <s v="Pine View ES"/>
    <n v="2003"/>
    <s v="FNS"/>
    <x v="0"/>
    <m/>
    <m/>
    <x v="7"/>
    <s v="Serving Line Renovation"/>
    <x v="5"/>
    <x v="1"/>
    <x v="2"/>
    <m/>
    <m/>
    <x v="0"/>
    <n v="419926"/>
    <n v="522010.01060000004"/>
    <m/>
    <m/>
    <m/>
  </r>
  <r>
    <x v="64"/>
    <s v="Gulfside ES"/>
    <n v="1977"/>
    <s v="PRT"/>
    <x v="2"/>
    <m/>
    <m/>
    <x v="8"/>
    <s v="Roofing Maintenance"/>
    <x v="2"/>
    <x v="0"/>
    <x v="13"/>
    <n v="60000"/>
    <m/>
    <x v="0"/>
    <n v="60000"/>
    <n v="60000"/>
    <m/>
    <s v="Material Bid @ Purchasing"/>
    <m/>
  </r>
  <r>
    <x v="64"/>
    <s v="Gulfside ES"/>
    <n v="1977"/>
    <s v="PRT"/>
    <x v="2"/>
    <m/>
    <m/>
    <x v="9"/>
    <s v="TV Installation in Classrooms"/>
    <x v="2"/>
    <x v="1"/>
    <x v="2"/>
    <m/>
    <m/>
    <x v="0"/>
    <n v="100000"/>
    <n v="100000"/>
    <m/>
    <s v="On Hold"/>
    <m/>
  </r>
  <r>
    <x v="64"/>
    <s v="Gulfside ES"/>
    <n v="1977"/>
    <s v="IS"/>
    <x v="1"/>
    <m/>
    <m/>
    <x v="1"/>
    <s v="Technology Infrastructure Upgrades"/>
    <x v="0"/>
    <x v="1"/>
    <x v="1"/>
    <m/>
    <m/>
    <x v="0"/>
    <n v="425000"/>
    <n v="443912.5"/>
    <m/>
    <m/>
    <m/>
  </r>
  <r>
    <x v="64"/>
    <s v="Gulfside ES"/>
    <n v="1977"/>
    <s v="PRT"/>
    <x v="0"/>
    <m/>
    <m/>
    <x v="0"/>
    <s v="Remodel Bld #1 &amp; 2 Parking And Traffic Improvements"/>
    <x v="4"/>
    <x v="1"/>
    <x v="1"/>
    <m/>
    <m/>
    <x v="0"/>
    <n v="2500000"/>
    <n v="2848750"/>
    <m/>
    <m/>
    <m/>
  </r>
  <r>
    <x v="64"/>
    <s v="Gulfside ES"/>
    <n v="1977"/>
    <s v="FNS"/>
    <x v="0"/>
    <m/>
    <m/>
    <x v="6"/>
    <s v="A/C Renovation To Kitchen "/>
    <x v="3"/>
    <x v="1"/>
    <x v="2"/>
    <m/>
    <m/>
    <x v="0"/>
    <n v="204750"/>
    <n v="243693.45"/>
    <m/>
    <m/>
    <m/>
  </r>
  <r>
    <x v="64"/>
    <s v="Gulfside ES"/>
    <n v="1977"/>
    <s v="SCHOOL"/>
    <x v="0"/>
    <m/>
    <m/>
    <x v="13"/>
    <s v="Covered Walkways - 224' each side of school"/>
    <x v="5"/>
    <x v="1"/>
    <x v="2"/>
    <m/>
    <m/>
    <x v="0"/>
    <n v="0"/>
    <n v="0"/>
    <m/>
    <s v="New"/>
    <m/>
  </r>
  <r>
    <x v="65"/>
    <s v="Pine View MS"/>
    <n v="1977"/>
    <s v="PRT"/>
    <x v="4"/>
    <s v="Yes"/>
    <m/>
    <x v="6"/>
    <s v="HVAC Renovation"/>
    <x v="2"/>
    <x v="2"/>
    <x v="2"/>
    <m/>
    <m/>
    <x v="0"/>
    <n v="2800000"/>
    <n v="2800000"/>
    <m/>
    <m/>
    <m/>
  </r>
  <r>
    <x v="65"/>
    <s v="Pine View MS"/>
    <n v="1977"/>
    <s v="PRT"/>
    <x v="4"/>
    <s v="Yes"/>
    <m/>
    <x v="6"/>
    <s v="HVAC Renovation Design"/>
    <x v="2"/>
    <x v="0"/>
    <x v="8"/>
    <n v="200000"/>
    <m/>
    <x v="0"/>
    <n v="200000"/>
    <n v="200000"/>
    <m/>
    <m/>
    <m/>
  </r>
  <r>
    <x v="65"/>
    <s v="Pine View MS"/>
    <n v="1977"/>
    <s v="PRT"/>
    <x v="2"/>
    <m/>
    <m/>
    <x v="8"/>
    <s v="Roof Replacement"/>
    <x v="2"/>
    <x v="2"/>
    <x v="2"/>
    <m/>
    <m/>
    <x v="0"/>
    <n v="900000"/>
    <n v="900000"/>
    <m/>
    <s v="Re-allocate funds to CRES &amp; PVMS HVAC Design"/>
    <s v="Schedule after HVAC Renovation"/>
  </r>
  <r>
    <x v="65"/>
    <s v="Pine View MS"/>
    <n v="1977"/>
    <s v="ATH"/>
    <x v="2"/>
    <m/>
    <m/>
    <x v="4"/>
    <s v="Overlay Outdoor Courts"/>
    <x v="0"/>
    <x v="1"/>
    <x v="2"/>
    <m/>
    <m/>
    <x v="0"/>
    <n v="30000"/>
    <n v="31335"/>
    <m/>
    <m/>
    <m/>
  </r>
  <r>
    <x v="65"/>
    <s v="Pine View MS"/>
    <n v="1977"/>
    <s v="ATH"/>
    <x v="5"/>
    <m/>
    <m/>
    <x v="4"/>
    <s v="Track Overlay"/>
    <x v="0"/>
    <x v="1"/>
    <x v="2"/>
    <m/>
    <m/>
    <x v="0"/>
    <n v="40000"/>
    <n v="41780"/>
    <m/>
    <m/>
    <m/>
  </r>
  <r>
    <x v="65"/>
    <s v="Pine View MS"/>
    <n v="1977"/>
    <s v="PRT"/>
    <x v="0"/>
    <m/>
    <m/>
    <x v="0"/>
    <s v="Remodel School "/>
    <x v="3"/>
    <x v="1"/>
    <x v="2"/>
    <m/>
    <m/>
    <x v="0"/>
    <n v="15930180"/>
    <n v="18960100.236000001"/>
    <m/>
    <m/>
    <m/>
  </r>
  <r>
    <x v="65"/>
    <s v="Pine View MS"/>
    <n v="1977"/>
    <s v="IS"/>
    <x v="1"/>
    <m/>
    <m/>
    <x v="1"/>
    <s v="Technology Infrastructure Upgrades"/>
    <x v="3"/>
    <x v="1"/>
    <x v="1"/>
    <m/>
    <m/>
    <x v="0"/>
    <n v="800000"/>
    <n v="952160"/>
    <m/>
    <m/>
    <m/>
  </r>
  <r>
    <x v="65"/>
    <s v="Pine View MS"/>
    <n v="1977"/>
    <s v="FNS"/>
    <x v="3"/>
    <m/>
    <m/>
    <x v="5"/>
    <s v="Cooler / Freezer "/>
    <x v="5"/>
    <x v="1"/>
    <x v="2"/>
    <m/>
    <m/>
    <x v="0"/>
    <n v="88779"/>
    <n v="110361.1749"/>
    <m/>
    <m/>
    <m/>
  </r>
  <r>
    <x v="65"/>
    <s v="Pine View MS"/>
    <n v="1977"/>
    <s v="SCHOOL"/>
    <x v="0"/>
    <m/>
    <m/>
    <x v="13"/>
    <s v="Covered Walkways  - ESE"/>
    <x v="5"/>
    <x v="1"/>
    <x v="1"/>
    <m/>
    <m/>
    <x v="0"/>
    <n v="406000"/>
    <n v="504698.6"/>
    <m/>
    <m/>
    <m/>
  </r>
  <r>
    <x v="65"/>
    <s v="Pine View MS"/>
    <n v="1977"/>
    <s v="SCHOOL"/>
    <x v="0"/>
    <m/>
    <m/>
    <x v="13"/>
    <s v="Covered Walkways - Bus Loop "/>
    <x v="5"/>
    <x v="1"/>
    <x v="1"/>
    <m/>
    <m/>
    <x v="0"/>
    <n v="550000"/>
    <n v="683705"/>
    <m/>
    <m/>
    <m/>
  </r>
  <r>
    <x v="65"/>
    <s v="Pine View MS"/>
    <n v="1977"/>
    <s v="SCHOOL"/>
    <x v="0"/>
    <m/>
    <m/>
    <x v="13"/>
    <s v="Covered Walkways - Car Loop"/>
    <x v="5"/>
    <x v="1"/>
    <x v="2"/>
    <m/>
    <m/>
    <x v="0"/>
    <n v="418000"/>
    <n v="519615.8"/>
    <m/>
    <m/>
    <m/>
  </r>
  <r>
    <x v="66"/>
    <s v="Ridgewood HS"/>
    <n v="1977"/>
    <s v="PRT"/>
    <x v="4"/>
    <m/>
    <m/>
    <x v="6"/>
    <s v="HVAC Renovation "/>
    <x v="2"/>
    <x v="2"/>
    <x v="2"/>
    <m/>
    <m/>
    <x v="0"/>
    <n v="2200000"/>
    <n v="2200000"/>
    <m/>
    <s v="Design"/>
    <s v="Will do in 13/14 if money available"/>
  </r>
  <r>
    <x v="66"/>
    <s v="Ridgewood HS"/>
    <n v="1977"/>
    <s v="IS"/>
    <x v="0"/>
    <m/>
    <m/>
    <x v="1"/>
    <s v="Technology Infrastructure Upgrades"/>
    <x v="2"/>
    <x v="1"/>
    <x v="1"/>
    <m/>
    <m/>
    <x v="0"/>
    <n v="800000"/>
    <n v="800000"/>
    <m/>
    <m/>
    <s v="IS needs to prioritze"/>
  </r>
  <r>
    <x v="66"/>
    <s v="Ridgewood HS"/>
    <n v="1977"/>
    <s v="ATH"/>
    <x v="2"/>
    <m/>
    <m/>
    <x v="4"/>
    <s v="Lighting - Replace Baseball Field"/>
    <x v="0"/>
    <x v="1"/>
    <x v="2"/>
    <m/>
    <m/>
    <x v="0"/>
    <n v="100000"/>
    <n v="104450"/>
    <m/>
    <m/>
    <m/>
  </r>
  <r>
    <x v="66"/>
    <s v="Ridgewood HS"/>
    <n v="1977"/>
    <s v="ATH"/>
    <x v="5"/>
    <m/>
    <m/>
    <x v="11"/>
    <s v="Scoreboard Replacement(s)"/>
    <x v="0"/>
    <x v="1"/>
    <x v="2"/>
    <m/>
    <m/>
    <x v="0"/>
    <n v="25000"/>
    <n v="26112.5"/>
    <m/>
    <m/>
    <m/>
  </r>
  <r>
    <x v="66"/>
    <s v="Ridgewood HS"/>
    <n v="1977"/>
    <s v="ATH"/>
    <x v="2"/>
    <m/>
    <m/>
    <x v="18"/>
    <s v="Replace Wall Tile In PE Locker Room"/>
    <x v="1"/>
    <x v="1"/>
    <x v="2"/>
    <m/>
    <m/>
    <x v="0"/>
    <n v="25000"/>
    <n v="27272.5"/>
    <m/>
    <m/>
    <m/>
  </r>
  <r>
    <x v="66"/>
    <s v="Ridgewood HS"/>
    <n v="1977"/>
    <s v="ATH"/>
    <x v="5"/>
    <m/>
    <m/>
    <x v="11"/>
    <s v="Scoreboard Replacement(s)"/>
    <x v="1"/>
    <x v="1"/>
    <x v="2"/>
    <m/>
    <m/>
    <x v="0"/>
    <n v="25000"/>
    <n v="27272.5"/>
    <m/>
    <m/>
    <m/>
  </r>
  <r>
    <x v="66"/>
    <s v="Ridgewood HS"/>
    <n v="1977"/>
    <s v="ATH"/>
    <x v="2"/>
    <m/>
    <m/>
    <x v="4"/>
    <s v="Tennis Court Renovation"/>
    <x v="1"/>
    <x v="1"/>
    <x v="2"/>
    <m/>
    <m/>
    <x v="0"/>
    <n v="250000"/>
    <n v="272725"/>
    <m/>
    <m/>
    <m/>
  </r>
  <r>
    <x v="66"/>
    <s v="Ridgewood HS"/>
    <n v="1977"/>
    <s v="ATH"/>
    <x v="5"/>
    <m/>
    <m/>
    <x v="17"/>
    <s v="Sand &amp; Paint Gym Floors"/>
    <x v="4"/>
    <x v="1"/>
    <x v="2"/>
    <m/>
    <m/>
    <x v="0"/>
    <n v="60000"/>
    <n v="68370"/>
    <m/>
    <m/>
    <m/>
  </r>
  <r>
    <x v="66"/>
    <s v="Ridgewood HS"/>
    <n v="1977"/>
    <s v="ATH"/>
    <x v="5"/>
    <m/>
    <m/>
    <x v="4"/>
    <s v="Track Overlay"/>
    <x v="4"/>
    <x v="1"/>
    <x v="2"/>
    <m/>
    <m/>
    <x v="0"/>
    <n v="50000"/>
    <n v="56975"/>
    <m/>
    <m/>
    <m/>
  </r>
  <r>
    <x v="66"/>
    <s v="Ridgewood HS"/>
    <n v="1977"/>
    <s v="PRT"/>
    <x v="0"/>
    <m/>
    <m/>
    <x v="0"/>
    <s v="Remodel Bld #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x v="3"/>
    <x v="1"/>
    <x v="1"/>
    <m/>
    <m/>
    <x v="0"/>
    <n v="9000000"/>
    <n v="10711800"/>
    <m/>
    <m/>
    <m/>
  </r>
  <r>
    <x v="66"/>
    <s v="Ridgewood HS"/>
    <n v="1977"/>
    <s v="CCTE"/>
    <x v="0"/>
    <m/>
    <m/>
    <x v="1"/>
    <s v="Remodel Technology Lab - Room 404"/>
    <x v="3"/>
    <x v="1"/>
    <x v="1"/>
    <m/>
    <m/>
    <x v="0"/>
    <n v="300000"/>
    <n v="357060"/>
    <m/>
    <m/>
    <m/>
  </r>
  <r>
    <x v="66"/>
    <s v="Ridgewood HS"/>
    <n v="1977"/>
    <s v="PRT"/>
    <x v="2"/>
    <m/>
    <m/>
    <x v="8"/>
    <s v="Roof Replacement"/>
    <x v="3"/>
    <x v="1"/>
    <x v="2"/>
    <m/>
    <m/>
    <x v="0"/>
    <n v="400000"/>
    <n v="476080"/>
    <m/>
    <m/>
    <m/>
  </r>
  <r>
    <x v="66"/>
    <s v="Ridgewood HS"/>
    <n v="1977"/>
    <s v="ATH"/>
    <x v="0"/>
    <m/>
    <m/>
    <x v="2"/>
    <s v="New Bleachers, Concession Stand, Public Restrooms, Male/Female Lockers"/>
    <x v="5"/>
    <x v="1"/>
    <x v="2"/>
    <m/>
    <m/>
    <x v="0"/>
    <n v="2500000"/>
    <n v="3107750"/>
    <m/>
    <m/>
    <m/>
  </r>
  <r>
    <x v="67"/>
    <s v="Calusa ES"/>
    <n v="1979"/>
    <s v="PRT"/>
    <x v="2"/>
    <m/>
    <m/>
    <x v="9"/>
    <s v="TV Installation in Classrooms"/>
    <x v="2"/>
    <x v="0"/>
    <x v="9"/>
    <m/>
    <m/>
    <x v="0"/>
    <n v="100000"/>
    <n v="100000"/>
    <m/>
    <m/>
    <m/>
  </r>
  <r>
    <x v="67"/>
    <s v="Calusa ES"/>
    <n v="1979"/>
    <s v="FNS"/>
    <x v="0"/>
    <m/>
    <m/>
    <x v="7"/>
    <s v="Cooler / Freezer with Renovations"/>
    <x v="0"/>
    <x v="1"/>
    <x v="2"/>
    <m/>
    <m/>
    <x v="0"/>
    <n v="203963"/>
    <n v="213039.3535"/>
    <m/>
    <m/>
    <m/>
  </r>
  <r>
    <x v="67"/>
    <s v="Calusa ES"/>
    <n v="1979"/>
    <s v="FNS"/>
    <x v="3"/>
    <m/>
    <m/>
    <x v="7"/>
    <s v="Kitchen Hood"/>
    <x v="0"/>
    <x v="1"/>
    <x v="2"/>
    <m/>
    <m/>
    <x v="0"/>
    <n v="60775"/>
    <n v="63479.487500000003"/>
    <m/>
    <m/>
    <m/>
  </r>
  <r>
    <x v="67"/>
    <s v="Calusa ES"/>
    <n v="1979"/>
    <s v="FNS"/>
    <x v="0"/>
    <m/>
    <m/>
    <x v="7"/>
    <s v="Serving Line Renovation"/>
    <x v="0"/>
    <x v="1"/>
    <x v="2"/>
    <m/>
    <m/>
    <x v="0"/>
    <n v="286815"/>
    <n v="299578.26750000002"/>
    <m/>
    <m/>
    <m/>
  </r>
  <r>
    <x v="67"/>
    <s v="Calusa ES"/>
    <n v="1979"/>
    <s v="IS"/>
    <x v="1"/>
    <m/>
    <m/>
    <x v="1"/>
    <s v="Technology Infrastructure Upgrades"/>
    <x v="4"/>
    <x v="1"/>
    <x v="1"/>
    <m/>
    <m/>
    <x v="0"/>
    <n v="425000"/>
    <n v="484287.5"/>
    <m/>
    <m/>
    <m/>
  </r>
  <r>
    <x v="67"/>
    <s v="Calusa ES"/>
    <n v="1979"/>
    <s v="PRT"/>
    <x v="0"/>
    <m/>
    <m/>
    <x v="21"/>
    <s v="Traffic Safety and Parking Improvements"/>
    <x v="3"/>
    <x v="1"/>
    <x v="1"/>
    <m/>
    <m/>
    <x v="0"/>
    <n v="650000"/>
    <n v="773630"/>
    <m/>
    <m/>
    <m/>
  </r>
  <r>
    <x v="67"/>
    <s v="Calusa ES"/>
    <n v="1979"/>
    <s v="SCHOOL"/>
    <x v="0"/>
    <m/>
    <m/>
    <x v="13"/>
    <s v="Covered Walkways"/>
    <x v="5"/>
    <x v="1"/>
    <x v="2"/>
    <m/>
    <m/>
    <x v="0"/>
    <n v="206000"/>
    <n v="256078.6"/>
    <m/>
    <m/>
    <m/>
  </r>
  <r>
    <x v="68"/>
    <s v="Moon Lake ES"/>
    <n v="1982"/>
    <s v="PRT"/>
    <x v="2"/>
    <m/>
    <m/>
    <x v="8"/>
    <s v="Roof Replacement"/>
    <x v="2"/>
    <x v="2"/>
    <x v="2"/>
    <m/>
    <m/>
    <x v="0"/>
    <n v="500000"/>
    <n v="500000"/>
    <m/>
    <m/>
    <m/>
  </r>
  <r>
    <x v="68"/>
    <s v="Moon Lake ES"/>
    <n v="1982"/>
    <s v="IS"/>
    <x v="0"/>
    <m/>
    <m/>
    <x v="1"/>
    <s v="Technology Infrastructure Upgrades"/>
    <x v="2"/>
    <x v="1"/>
    <x v="2"/>
    <m/>
    <m/>
    <x v="0"/>
    <n v="425000"/>
    <n v="425000"/>
    <m/>
    <m/>
    <s v="IS needs to prioritze"/>
  </r>
  <r>
    <x v="68"/>
    <s v="Moon Lake ES"/>
    <n v="1982"/>
    <s v="PRT"/>
    <x v="2"/>
    <m/>
    <m/>
    <x v="9"/>
    <s v="TV Installation in Classrooms"/>
    <x v="2"/>
    <x v="1"/>
    <x v="2"/>
    <m/>
    <m/>
    <x v="0"/>
    <n v="100000"/>
    <n v="100000"/>
    <m/>
    <s v="On Hold"/>
    <m/>
  </r>
  <r>
    <x v="68"/>
    <s v="Moon Lake ES"/>
    <n v="1982"/>
    <s v="FNS"/>
    <x v="0"/>
    <m/>
    <m/>
    <x v="6"/>
    <s v="A/C Renovation To Kitchen "/>
    <x v="0"/>
    <x v="1"/>
    <x v="2"/>
    <m/>
    <m/>
    <x v="0"/>
    <n v="204750"/>
    <n v="213861.375"/>
    <m/>
    <m/>
    <m/>
  </r>
  <r>
    <x v="68"/>
    <s v="Moon Lake ES"/>
    <n v="1982"/>
    <s v="FNS"/>
    <x v="0"/>
    <m/>
    <m/>
    <x v="7"/>
    <s v="Serving Line Renovation"/>
    <x v="0"/>
    <x v="1"/>
    <x v="2"/>
    <m/>
    <m/>
    <x v="0"/>
    <n v="286815"/>
    <n v="299578.26750000002"/>
    <m/>
    <m/>
    <m/>
  </r>
  <r>
    <x v="68"/>
    <s v="Moon Lake ES"/>
    <n v="1982"/>
    <s v="PRT"/>
    <x v="0"/>
    <m/>
    <m/>
    <x v="0"/>
    <s v="Remodel Bld #1"/>
    <x v="4"/>
    <x v="1"/>
    <x v="2"/>
    <m/>
    <m/>
    <x v="0"/>
    <n v="5539200"/>
    <n v="6311918.4000000004"/>
    <m/>
    <m/>
    <m/>
  </r>
  <r>
    <x v="68"/>
    <s v="Moon Lake ES"/>
    <n v="1982"/>
    <s v="PRT"/>
    <x v="0"/>
    <m/>
    <m/>
    <x v="21"/>
    <s v="Traffic Safety and Parking Improvements"/>
    <x v="4"/>
    <x v="1"/>
    <x v="1"/>
    <m/>
    <m/>
    <x v="0"/>
    <n v="758000"/>
    <n v="863741"/>
    <m/>
    <m/>
    <m/>
  </r>
  <r>
    <x v="69"/>
    <s v="Hudson MS"/>
    <n v="1984"/>
    <s v="FNS"/>
    <x v="0"/>
    <m/>
    <m/>
    <x v="7"/>
    <s v="Kitchen &amp; Serving Line Renovation"/>
    <x v="2"/>
    <x v="0"/>
    <x v="29"/>
    <n v="995273"/>
    <m/>
    <x v="0"/>
    <n v="222769"/>
    <n v="222769"/>
    <m/>
    <s v="Summer"/>
    <m/>
  </r>
  <r>
    <x v="69"/>
    <s v="Hudson MS"/>
    <n v="1984"/>
    <s v="PRT"/>
    <x v="2"/>
    <m/>
    <m/>
    <x v="9"/>
    <s v="TV Installation in Classrooms"/>
    <x v="2"/>
    <x v="1"/>
    <x v="2"/>
    <m/>
    <m/>
    <x v="0"/>
    <n v="125000"/>
    <n v="125000"/>
    <m/>
    <s v="On Hold"/>
    <m/>
  </r>
  <r>
    <x v="69"/>
    <s v="Hudson MS"/>
    <n v="1984"/>
    <s v="IS"/>
    <x v="1"/>
    <m/>
    <m/>
    <x v="1"/>
    <s v="Technology Infrastructure Upgrades"/>
    <x v="0"/>
    <x v="1"/>
    <x v="1"/>
    <m/>
    <m/>
    <x v="0"/>
    <n v="650000"/>
    <n v="678925"/>
    <m/>
    <m/>
    <m/>
  </r>
  <r>
    <x v="70"/>
    <s v="Lake Myrtle ES"/>
    <n v="1984"/>
    <s v="PRT"/>
    <x v="2"/>
    <m/>
    <m/>
    <x v="9"/>
    <s v="TV Installation in Classrooms"/>
    <x v="2"/>
    <x v="1"/>
    <x v="2"/>
    <m/>
    <m/>
    <x v="0"/>
    <n v="100000"/>
    <n v="100000"/>
    <m/>
    <s v="On Hold"/>
    <m/>
  </r>
  <r>
    <x v="70"/>
    <s v="Lake Myrtle ES"/>
    <n v="1984"/>
    <s v="FNS"/>
    <x v="3"/>
    <m/>
    <m/>
    <x v="7"/>
    <s v="Serving Line Update - from RES "/>
    <x v="4"/>
    <x v="1"/>
    <x v="2"/>
    <m/>
    <m/>
    <x v="0"/>
    <n v="7383"/>
    <n v="8412.9285"/>
    <m/>
    <m/>
    <m/>
  </r>
  <r>
    <x v="70"/>
    <s v="Lake Myrtle ES"/>
    <n v="1984"/>
    <s v="IS"/>
    <x v="1"/>
    <m/>
    <m/>
    <x v="1"/>
    <s v="Technology Infrastructure Upgrades"/>
    <x v="4"/>
    <x v="1"/>
    <x v="1"/>
    <m/>
    <m/>
    <x v="0"/>
    <n v="425000"/>
    <n v="484287.5"/>
    <m/>
    <m/>
    <m/>
  </r>
  <r>
    <x v="70"/>
    <s v="Lake Myrtle ES"/>
    <n v="1984"/>
    <s v="FNS"/>
    <x v="0"/>
    <m/>
    <m/>
    <x v="6"/>
    <s v="A/C Renovation To Kitchen "/>
    <x v="3"/>
    <x v="1"/>
    <x v="2"/>
    <m/>
    <m/>
    <x v="0"/>
    <n v="204750"/>
    <n v="243693.45"/>
    <m/>
    <m/>
    <m/>
  </r>
  <r>
    <x v="71"/>
    <s v="Fred K. Marchman EC"/>
    <n v="1984"/>
    <s v="MAINT"/>
    <x v="4"/>
    <m/>
    <m/>
    <x v="6"/>
    <s v="HVAC Redesign/Replacement Fan Coil Units"/>
    <x v="2"/>
    <x v="1"/>
    <x v="2"/>
    <m/>
    <m/>
    <x v="0"/>
    <n v="1000000"/>
    <n v="1000000"/>
    <m/>
    <m/>
    <s v="Added 9/23/13 Part of redevelopment?"/>
  </r>
  <r>
    <x v="71"/>
    <s v="Fred K. Marchman EC"/>
    <n v="1984"/>
    <s v="CCTE"/>
    <x v="0"/>
    <m/>
    <m/>
    <x v="0"/>
    <s v="Remodel Automotive Technology"/>
    <x v="0"/>
    <x v="0"/>
    <x v="0"/>
    <m/>
    <m/>
    <x v="0"/>
    <n v="1500000"/>
    <n v="1566750"/>
    <m/>
    <m/>
    <m/>
  </r>
  <r>
    <x v="71"/>
    <s v="Fred K. Marchman EC"/>
    <n v="1984"/>
    <s v="CCTE"/>
    <x v="0"/>
    <m/>
    <m/>
    <x v="0"/>
    <s v="Remodel Carpentry &amp; Vet Assisting Program to HVAC Program"/>
    <x v="0"/>
    <x v="0"/>
    <x v="0"/>
    <m/>
    <m/>
    <x v="0"/>
    <n v="700000"/>
    <n v="731150"/>
    <m/>
    <m/>
    <m/>
  </r>
  <r>
    <x v="71"/>
    <s v="Fred K. Marchman EC"/>
    <n v="1984"/>
    <s v="CCTE"/>
    <x v="0"/>
    <m/>
    <m/>
    <x v="0"/>
    <s v="Remodel Commercial Art Room"/>
    <x v="0"/>
    <x v="0"/>
    <x v="0"/>
    <m/>
    <m/>
    <x v="0"/>
    <n v="110000"/>
    <n v="114895"/>
    <m/>
    <m/>
    <m/>
  </r>
  <r>
    <x v="71"/>
    <s v="Fred K. Marchman EC"/>
    <n v="1984"/>
    <s v="CCTE"/>
    <x v="0"/>
    <m/>
    <m/>
    <x v="0"/>
    <s v="Remodel Cosmetology Room"/>
    <x v="0"/>
    <x v="0"/>
    <x v="0"/>
    <m/>
    <m/>
    <x v="0"/>
    <n v="1007000"/>
    <n v="1051811.5"/>
    <m/>
    <m/>
    <m/>
  </r>
  <r>
    <x v="71"/>
    <s v="Fred K. Marchman EC"/>
    <n v="1984"/>
    <s v="CCTE"/>
    <x v="0"/>
    <m/>
    <m/>
    <x v="0"/>
    <s v="Remodel Culinary Arts Room"/>
    <x v="0"/>
    <x v="0"/>
    <x v="0"/>
    <m/>
    <m/>
    <x v="0"/>
    <n v="1200000"/>
    <n v="1253400"/>
    <m/>
    <m/>
    <m/>
  </r>
  <r>
    <x v="71"/>
    <s v="Fred K. Marchman EC"/>
    <n v="1984"/>
    <s v="CCTE"/>
    <x v="0"/>
    <m/>
    <m/>
    <x v="0"/>
    <s v="Remodel Electricity Room"/>
    <x v="0"/>
    <x v="0"/>
    <x v="0"/>
    <m/>
    <m/>
    <x v="0"/>
    <n v="415000"/>
    <n v="433467.5"/>
    <m/>
    <m/>
    <m/>
  </r>
  <r>
    <x v="71"/>
    <s v="Fred K. Marchman EC"/>
    <n v="1984"/>
    <s v="CCTE"/>
    <x v="0"/>
    <m/>
    <m/>
    <x v="0"/>
    <s v="Remodel HVAC Program Room"/>
    <x v="0"/>
    <x v="0"/>
    <x v="0"/>
    <m/>
    <m/>
    <x v="0"/>
    <n v="530000"/>
    <n v="553585"/>
    <m/>
    <m/>
    <m/>
  </r>
  <r>
    <x v="71"/>
    <s v="Fred K. Marchman EC"/>
    <n v="1984"/>
    <s v="CCTE"/>
    <x v="0"/>
    <m/>
    <m/>
    <x v="0"/>
    <s v="Remodel Marine Service Technology Program"/>
    <x v="0"/>
    <x v="0"/>
    <x v="0"/>
    <m/>
    <m/>
    <x v="0"/>
    <n v="300000"/>
    <n v="313350"/>
    <m/>
    <m/>
    <m/>
  </r>
  <r>
    <x v="71"/>
    <s v="Fred K. Marchman EC"/>
    <n v="1984"/>
    <s v="PRT"/>
    <x v="0"/>
    <m/>
    <m/>
    <x v="0"/>
    <s v="Remodel School "/>
    <x v="0"/>
    <x v="0"/>
    <x v="0"/>
    <m/>
    <m/>
    <x v="0"/>
    <n v="518529"/>
    <n v="541603.5405"/>
    <m/>
    <m/>
    <m/>
  </r>
  <r>
    <x v="71"/>
    <s v="Fred K. Marchman EC"/>
    <n v="1984"/>
    <s v="CCTE"/>
    <x v="0"/>
    <m/>
    <m/>
    <x v="0"/>
    <s v="Remodel TV Production Space"/>
    <x v="0"/>
    <x v="0"/>
    <x v="0"/>
    <m/>
    <m/>
    <x v="0"/>
    <n v="80000"/>
    <n v="83560"/>
    <m/>
    <m/>
    <m/>
  </r>
  <r>
    <x v="71"/>
    <s v="Fred K. Marchman EC"/>
    <n v="1984"/>
    <s v="CCTE"/>
    <x v="0"/>
    <m/>
    <m/>
    <x v="0"/>
    <s v="Renovate Autobody Repair Bld., New Paint Booth, Paint Mixing Room, Frame Straightener, Welding Booth"/>
    <x v="0"/>
    <x v="0"/>
    <x v="0"/>
    <m/>
    <m/>
    <x v="0"/>
    <n v="500000"/>
    <n v="522250"/>
    <m/>
    <m/>
    <m/>
  </r>
  <r>
    <x v="71"/>
    <s v="Fred K. Marchman EC"/>
    <n v="1984"/>
    <s v="CCTE"/>
    <x v="0"/>
    <m/>
    <m/>
    <x v="0"/>
    <s v="Sign - New Marquee"/>
    <x v="0"/>
    <x v="0"/>
    <x v="0"/>
    <m/>
    <m/>
    <x v="0"/>
    <n v="7000"/>
    <n v="7311.5"/>
    <m/>
    <m/>
    <m/>
  </r>
  <r>
    <x v="71"/>
    <s v="Fred K. Marchman EC"/>
    <n v="1984"/>
    <s v="MAINT"/>
    <x v="4"/>
    <m/>
    <m/>
    <x v="6"/>
    <s v="HVAC Replace 200 Ton Chiller"/>
    <x v="4"/>
    <x v="1"/>
    <x v="2"/>
    <m/>
    <m/>
    <x v="0"/>
    <n v="40000"/>
    <n v="45580"/>
    <m/>
    <m/>
    <m/>
  </r>
  <r>
    <x v="71"/>
    <s v="Fred K. Marchman EC"/>
    <n v="1984"/>
    <s v="MAINT"/>
    <x v="4"/>
    <m/>
    <m/>
    <x v="6"/>
    <s v="HVAC Replace Control System"/>
    <x v="4"/>
    <x v="1"/>
    <x v="2"/>
    <m/>
    <m/>
    <x v="0"/>
    <n v="400000"/>
    <n v="455800"/>
    <m/>
    <m/>
    <m/>
  </r>
  <r>
    <x v="71"/>
    <s v="Fred K. Marchman EC"/>
    <n v="1984"/>
    <s v="PRT"/>
    <x v="2"/>
    <m/>
    <m/>
    <x v="8"/>
    <s v="Roof Replacement"/>
    <x v="4"/>
    <x v="1"/>
    <x v="1"/>
    <m/>
    <m/>
    <x v="0"/>
    <n v="250000"/>
    <n v="284875"/>
    <m/>
    <m/>
    <m/>
  </r>
  <r>
    <x v="72"/>
    <s v="Sand Pine ES"/>
    <n v="1998"/>
    <s v="PRT"/>
    <x v="2"/>
    <m/>
    <m/>
    <x v="9"/>
    <s v="TV Installation in Classrooms"/>
    <x v="2"/>
    <x v="1"/>
    <x v="2"/>
    <m/>
    <m/>
    <x v="0"/>
    <n v="100000"/>
    <n v="100000"/>
    <m/>
    <s v="On Hold"/>
    <m/>
  </r>
  <r>
    <x v="72"/>
    <s v="Sand Pine ES"/>
    <n v="1998"/>
    <s v="IS"/>
    <x v="1"/>
    <m/>
    <m/>
    <x v="1"/>
    <s v="Technology Infrastructure Upgrades"/>
    <x v="0"/>
    <x v="1"/>
    <x v="1"/>
    <m/>
    <m/>
    <x v="0"/>
    <n v="425000"/>
    <n v="443912.5"/>
    <m/>
    <m/>
    <m/>
  </r>
  <r>
    <x v="72"/>
    <s v="Sand Pine ES"/>
    <n v="1998"/>
    <s v="PRT"/>
    <x v="4"/>
    <m/>
    <m/>
    <x v="6"/>
    <s v="HVAC Replace (2) 200 Ton Chillers"/>
    <x v="4"/>
    <x v="1"/>
    <x v="2"/>
    <m/>
    <m/>
    <x v="0"/>
    <n v="180000"/>
    <n v="205110"/>
    <m/>
    <m/>
    <m/>
  </r>
  <r>
    <x v="72"/>
    <s v="Sand Pine ES"/>
    <n v="1998"/>
    <s v="FNS"/>
    <x v="0"/>
    <m/>
    <m/>
    <x v="6"/>
    <s v="A/C Renovation To Kitchen "/>
    <x v="3"/>
    <x v="1"/>
    <x v="2"/>
    <m/>
    <m/>
    <x v="0"/>
    <n v="195000"/>
    <n v="232089"/>
    <m/>
    <m/>
    <m/>
  </r>
  <r>
    <x v="72"/>
    <s v="Sand Pine ES"/>
    <n v="1998"/>
    <s v="FNS"/>
    <x v="0"/>
    <m/>
    <m/>
    <x v="7"/>
    <s v="Serving Line Renovation"/>
    <x v="3"/>
    <x v="1"/>
    <x v="2"/>
    <m/>
    <m/>
    <x v="0"/>
    <n v="381751"/>
    <n v="454360.04019999999"/>
    <m/>
    <m/>
    <m/>
  </r>
  <r>
    <x v="72"/>
    <s v="Sand Pine ES"/>
    <n v="1998"/>
    <s v="FNS"/>
    <x v="3"/>
    <m/>
    <m/>
    <x v="5"/>
    <s v="Cooler / Freezer"/>
    <x v="5"/>
    <x v="1"/>
    <x v="2"/>
    <m/>
    <m/>
    <x v="0"/>
    <n v="88779"/>
    <n v="110361.1749"/>
    <m/>
    <m/>
    <m/>
  </r>
  <r>
    <x v="72"/>
    <s v="Sand Pine ES"/>
    <n v="1998"/>
    <s v="SCHOOL"/>
    <x v="2"/>
    <m/>
    <m/>
    <x v="13"/>
    <s v="Covered Walkways"/>
    <x v="5"/>
    <x v="1"/>
    <x v="2"/>
    <m/>
    <m/>
    <x v="0"/>
    <n v="13000"/>
    <n v="16160.3"/>
    <m/>
    <m/>
    <m/>
  </r>
  <r>
    <x v="73"/>
    <s v="Wesley Chapel ES"/>
    <n v="2002"/>
    <s v="IS"/>
    <x v="1"/>
    <m/>
    <m/>
    <x v="1"/>
    <s v="Technology Infrastructure Upgrades"/>
    <x v="4"/>
    <x v="1"/>
    <x v="1"/>
    <m/>
    <m/>
    <x v="0"/>
    <n v="425000"/>
    <n v="484287.5"/>
    <m/>
    <m/>
    <m/>
  </r>
  <r>
    <x v="74"/>
    <s v="Longleaf ES"/>
    <n v="2005"/>
    <s v="PRT"/>
    <x v="2"/>
    <m/>
    <m/>
    <x v="9"/>
    <s v="TV Installation in Classrooms"/>
    <x v="2"/>
    <x v="1"/>
    <x v="2"/>
    <m/>
    <m/>
    <x v="0"/>
    <n v="100000"/>
    <n v="100000"/>
    <m/>
    <s v="On Hold"/>
    <m/>
  </r>
  <r>
    <x v="75"/>
    <s v="Longleaf ES"/>
    <n v="2005"/>
    <s v="FNS"/>
    <x v="0"/>
    <m/>
    <m/>
    <x v="6"/>
    <s v="A/C Renovation To Kitchen "/>
    <x v="4"/>
    <x v="1"/>
    <x v="2"/>
    <m/>
    <m/>
    <x v="0"/>
    <n v="195000"/>
    <n v="222202.5"/>
    <m/>
    <m/>
    <m/>
  </r>
  <r>
    <x v="74"/>
    <s v="Longleaf ES"/>
    <n v="2005"/>
    <s v="IS"/>
    <x v="1"/>
    <m/>
    <m/>
    <x v="1"/>
    <s v="Technology Infrastructure Upgrades"/>
    <x v="3"/>
    <x v="1"/>
    <x v="1"/>
    <m/>
    <m/>
    <x v="0"/>
    <n v="425000"/>
    <n v="505835"/>
    <m/>
    <m/>
    <m/>
  </r>
  <r>
    <x v="74"/>
    <s v="Longleaf ES"/>
    <n v="2005"/>
    <s v="FNS"/>
    <x v="3"/>
    <m/>
    <m/>
    <x v="7"/>
    <s v="Cooler / Freezer &amp; Serving Line "/>
    <x v="5"/>
    <x v="1"/>
    <x v="2"/>
    <m/>
    <m/>
    <x v="0"/>
    <n v="530562"/>
    <n v="659541.62219999998"/>
    <m/>
    <m/>
    <m/>
  </r>
  <r>
    <x v="76"/>
    <s v="Seven Oaks ES"/>
    <n v="2005"/>
    <s v="PRT"/>
    <x v="2"/>
    <m/>
    <m/>
    <x v="9"/>
    <s v="TV Installation in Classrooms"/>
    <x v="2"/>
    <x v="1"/>
    <x v="2"/>
    <m/>
    <m/>
    <x v="0"/>
    <n v="100000"/>
    <n v="100000"/>
    <m/>
    <s v="On Hold"/>
    <m/>
  </r>
  <r>
    <x v="76"/>
    <s v="Seven Oaks ES"/>
    <n v="2005"/>
    <s v="FNS"/>
    <x v="0"/>
    <m/>
    <m/>
    <x v="6"/>
    <s v="A/C Renovation To Kitchen "/>
    <x v="4"/>
    <x v="1"/>
    <x v="2"/>
    <m/>
    <m/>
    <x v="0"/>
    <n v="195000"/>
    <n v="222202.5"/>
    <m/>
    <m/>
    <m/>
  </r>
  <r>
    <x v="76"/>
    <s v="Seven Oaks ES"/>
    <n v="2005"/>
    <s v="FNS"/>
    <x v="3"/>
    <m/>
    <m/>
    <x v="7"/>
    <s v="Cooler / Freezer &amp; Serving Line "/>
    <x v="5"/>
    <x v="1"/>
    <x v="2"/>
    <m/>
    <m/>
    <x v="0"/>
    <n v="530562"/>
    <n v="659541.62219999998"/>
    <m/>
    <m/>
    <m/>
  </r>
  <r>
    <x v="77"/>
    <s v="Energy Marine Center"/>
    <m/>
    <s v="MAINT"/>
    <x v="2"/>
    <m/>
    <m/>
    <x v="8"/>
    <s v="Roof Maintenance"/>
    <x v="2"/>
    <x v="0"/>
    <x v="13"/>
    <n v="60000"/>
    <m/>
    <x v="0"/>
    <n v="60000"/>
    <n v="60000"/>
    <m/>
    <s v="Material Bid @ Purchasing"/>
    <m/>
  </r>
  <r>
    <x v="78"/>
    <s v="James Irvin EC"/>
    <n v="1995"/>
    <s v="PRT"/>
    <x v="2"/>
    <m/>
    <m/>
    <x v="21"/>
    <s v="Sign Relocation/Replacement "/>
    <x v="2"/>
    <x v="2"/>
    <x v="2"/>
    <m/>
    <s v="4/18/14"/>
    <x v="0"/>
    <m/>
    <m/>
    <m/>
    <m/>
    <s v="Due to SR 52 DOT work"/>
  </r>
  <r>
    <x v="78"/>
    <s v="James Irvin EC"/>
    <n v="1995"/>
    <s v="CCTE"/>
    <x v="0"/>
    <m/>
    <m/>
    <x v="0"/>
    <s v="Redevelopment of Campus"/>
    <x v="3"/>
    <x v="1"/>
    <x v="2"/>
    <m/>
    <m/>
    <x v="0"/>
    <n v="5000000"/>
    <n v="5951000"/>
    <m/>
    <m/>
    <m/>
  </r>
  <r>
    <x v="78"/>
    <s v="James Irvin EC"/>
    <n v="1995"/>
    <s v="SCHOOL"/>
    <x v="0"/>
    <m/>
    <m/>
    <x v="13"/>
    <s v="Covered Walkways"/>
    <x v="5"/>
    <x v="1"/>
    <x v="2"/>
    <m/>
    <m/>
    <x v="0"/>
    <n v="135600"/>
    <n v="168564.36"/>
    <m/>
    <m/>
    <m/>
  </r>
  <r>
    <x v="79"/>
    <s v="Transportation E"/>
    <n v="1972"/>
    <s v="PRT"/>
    <x v="0"/>
    <m/>
    <m/>
    <x v="18"/>
    <s v="Remodel Interior"/>
    <x v="3"/>
    <x v="1"/>
    <x v="2"/>
    <m/>
    <m/>
    <x v="0"/>
    <n v="250000"/>
    <n v="297550"/>
    <m/>
    <m/>
    <m/>
  </r>
  <r>
    <x v="80"/>
    <s v="Transportation W"/>
    <n v="1971"/>
    <s v="PRT"/>
    <x v="0"/>
    <m/>
    <m/>
    <x v="18"/>
    <s v="Remodel Interior, Add Paint Booth, Expand Parking"/>
    <x v="3"/>
    <x v="1"/>
    <x v="2"/>
    <m/>
    <m/>
    <x v="0"/>
    <n v="650000"/>
    <n v="773630"/>
    <m/>
    <m/>
    <m/>
  </r>
  <r>
    <x v="81"/>
    <s v="Transportation NW"/>
    <n v="1979"/>
    <s v="PRT"/>
    <x v="0"/>
    <m/>
    <m/>
    <x v="21"/>
    <s v="Retention Pond and Flooding Repairs"/>
    <x v="2"/>
    <x v="0"/>
    <x v="23"/>
    <n v="56662"/>
    <m/>
    <x v="0"/>
    <n v="18891"/>
    <n v="18891"/>
    <m/>
    <m/>
    <s v="Flooding issue as a result of Tropical Storm Debby.  Need additional money another $90,000"/>
  </r>
  <r>
    <x v="81"/>
    <s v="Transportation NW"/>
    <n v="1979"/>
    <s v="PRT"/>
    <x v="0"/>
    <m/>
    <m/>
    <x v="0"/>
    <s v="Remodel Office  Interior, Add Parking"/>
    <x v="3"/>
    <x v="1"/>
    <x v="2"/>
    <m/>
    <m/>
    <x v="0"/>
    <n v="2500000"/>
    <n v="2975500"/>
    <m/>
    <m/>
    <m/>
  </r>
  <r>
    <x v="82"/>
    <s v="Transportation SE"/>
    <m/>
    <s v="PRT"/>
    <x v="0"/>
    <m/>
    <m/>
    <x v="21"/>
    <s v="Retention Pond and Flooding Repairs"/>
    <x v="2"/>
    <x v="0"/>
    <x v="23"/>
    <n v="58745"/>
    <m/>
    <x v="0"/>
    <n v="48713"/>
    <n v="48713"/>
    <m/>
    <m/>
    <s v="Retention pond overflowing to neighboring property"/>
  </r>
  <r>
    <x v="83"/>
    <s v="District Wide"/>
    <m/>
    <s v="ATH"/>
    <x v="2"/>
    <m/>
    <m/>
    <x v="27"/>
    <s v="Annual ADA Compliance/Bleacher Retrofit"/>
    <x v="2"/>
    <x v="0"/>
    <x v="8"/>
    <n v="50000"/>
    <m/>
    <x v="0"/>
    <n v="50000"/>
    <n v="50000"/>
    <m/>
    <m/>
    <m/>
  </r>
  <r>
    <x v="84"/>
    <s v="District Wide"/>
    <m/>
    <s v="ATH"/>
    <x v="2"/>
    <m/>
    <m/>
    <x v="4"/>
    <s v="Annual Athletic Court Maint 5 Year Rotation ($150,000 Annually)"/>
    <x v="2"/>
    <x v="0"/>
    <x v="7"/>
    <n v="150000"/>
    <m/>
    <x v="0"/>
    <n v="150000"/>
    <n v="150000"/>
    <m/>
    <m/>
    <m/>
  </r>
  <r>
    <x v="85"/>
    <s v="District Wide"/>
    <m/>
    <s v="ATH"/>
    <x v="2"/>
    <m/>
    <m/>
    <x v="28"/>
    <s v="Annual Bleacher Repair ($100,000 Annually)"/>
    <x v="2"/>
    <x v="0"/>
    <x v="25"/>
    <n v="100000"/>
    <m/>
    <x v="0"/>
    <n v="100000"/>
    <n v="100000"/>
    <m/>
    <m/>
    <m/>
  </r>
  <r>
    <x v="86"/>
    <s v="District Wide"/>
    <m/>
    <s v="FIN"/>
    <x v="6"/>
    <m/>
    <m/>
    <x v="29"/>
    <s v="Annual Buses "/>
    <x v="2"/>
    <x v="0"/>
    <x v="9"/>
    <n v="1500000"/>
    <m/>
    <x v="0"/>
    <n v="1700000"/>
    <n v="1700000"/>
    <m/>
    <m/>
    <m/>
  </r>
  <r>
    <x v="79"/>
    <s v="District Wide"/>
    <m/>
    <s v="FIN"/>
    <x v="6"/>
    <m/>
    <m/>
    <x v="30"/>
    <s v="Annual Other Vehicles"/>
    <x v="6"/>
    <x v="0"/>
    <x v="30"/>
    <n v="200000"/>
    <m/>
    <x v="0"/>
    <m/>
    <m/>
    <m/>
    <m/>
    <m/>
  </r>
  <r>
    <x v="85"/>
    <s v="District Wide"/>
    <m/>
    <s v="FIN"/>
    <x v="6"/>
    <m/>
    <m/>
    <x v="27"/>
    <s v="Annual Compliance w/Environmental Reg"/>
    <x v="2"/>
    <x v="0"/>
    <x v="7"/>
    <n v="202000"/>
    <m/>
    <x v="0"/>
    <n v="202000"/>
    <n v="202000"/>
    <m/>
    <m/>
    <m/>
  </r>
  <r>
    <x v="87"/>
    <s v="District Wide"/>
    <m/>
    <s v="FIN"/>
    <x v="6"/>
    <m/>
    <m/>
    <x v="23"/>
    <s v="Annual Debt Service Payments"/>
    <x v="2"/>
    <x v="0"/>
    <x v="31"/>
    <n v="34821519"/>
    <m/>
    <x v="0"/>
    <n v="38816856"/>
    <n v="38816856"/>
    <m/>
    <m/>
    <m/>
  </r>
  <r>
    <x v="83"/>
    <s v="District Wide"/>
    <m/>
    <s v="MAINT"/>
    <x v="2"/>
    <m/>
    <m/>
    <x v="18"/>
    <s v="Annual Emergency Renovations &amp; Remodeling"/>
    <x v="2"/>
    <x v="0"/>
    <x v="9"/>
    <n v="500000"/>
    <m/>
    <x v="0"/>
    <n v="500000"/>
    <n v="500000"/>
    <m/>
    <m/>
    <m/>
  </r>
  <r>
    <x v="85"/>
    <s v="District Wide"/>
    <m/>
    <s v="MAINT"/>
    <x v="2"/>
    <m/>
    <m/>
    <x v="31"/>
    <s v="Annual Energy Retrofits"/>
    <x v="2"/>
    <x v="0"/>
    <x v="8"/>
    <n v="100000"/>
    <m/>
    <x v="0"/>
    <n v="100000"/>
    <n v="100000"/>
    <m/>
    <m/>
    <m/>
  </r>
  <r>
    <x v="85"/>
    <s v="District Wide"/>
    <m/>
    <s v="PRT"/>
    <x v="2"/>
    <m/>
    <m/>
    <x v="32"/>
    <s v="Annual Exterior Paint 5 Yr. Rotation ($850,000 Annually)"/>
    <x v="2"/>
    <x v="0"/>
    <x v="7"/>
    <n v="725000"/>
    <m/>
    <x v="0"/>
    <n v="725000"/>
    <n v="725000"/>
    <m/>
    <m/>
    <m/>
  </r>
  <r>
    <x v="85"/>
    <s v="District Wide"/>
    <m/>
    <s v="PRT"/>
    <x v="2"/>
    <m/>
    <m/>
    <x v="33"/>
    <s v="Annual Fire Alarm &amp; Suppression Upgrades ($200,000 Annually)"/>
    <x v="2"/>
    <x v="0"/>
    <x v="7"/>
    <n v="200000"/>
    <m/>
    <x v="0"/>
    <n v="200000"/>
    <n v="200000"/>
    <m/>
    <m/>
    <m/>
  </r>
  <r>
    <x v="88"/>
    <s v="District Wide"/>
    <m/>
    <s v="PRT"/>
    <x v="0"/>
    <m/>
    <m/>
    <x v="33"/>
    <s v="Annual Fire Loop / Hydrants ($500,000 Annually)"/>
    <x v="2"/>
    <x v="0"/>
    <x v="7"/>
    <n v="250000"/>
    <m/>
    <x v="0"/>
    <n v="500000"/>
    <n v="500000"/>
    <m/>
    <m/>
    <m/>
  </r>
  <r>
    <x v="89"/>
    <s v="District Wide"/>
    <m/>
    <s v="FIN"/>
    <x v="6"/>
    <m/>
    <m/>
    <x v="27"/>
    <s v="Annual FISH Signage"/>
    <x v="2"/>
    <x v="0"/>
    <x v="6"/>
    <n v="10000"/>
    <m/>
    <x v="0"/>
    <n v="10000"/>
    <n v="10000"/>
    <m/>
    <m/>
    <m/>
  </r>
  <r>
    <x v="85"/>
    <s v="District Wide"/>
    <m/>
    <s v="PRT"/>
    <x v="2"/>
    <m/>
    <m/>
    <x v="25"/>
    <s v="Annual Flooring Replacement ($300,000 Annually)"/>
    <x v="2"/>
    <x v="0"/>
    <x v="23"/>
    <n v="150000"/>
    <m/>
    <x v="0"/>
    <n v="150000"/>
    <n v="150000"/>
    <m/>
    <m/>
    <m/>
  </r>
  <r>
    <x v="84"/>
    <s v="District Wide"/>
    <m/>
    <s v="ATH"/>
    <x v="2"/>
    <m/>
    <m/>
    <x v="17"/>
    <s v="Annual Gym Wood Floor Annual Maintenance ($60,000 Annually)"/>
    <x v="2"/>
    <x v="0"/>
    <x v="27"/>
    <n v="60000"/>
    <m/>
    <x v="0"/>
    <n v="60000"/>
    <n v="60000"/>
    <m/>
    <m/>
    <m/>
  </r>
  <r>
    <x v="90"/>
    <s v="District Wide"/>
    <m/>
    <s v="FIN"/>
    <x v="6"/>
    <m/>
    <m/>
    <x v="34"/>
    <s v="Annual Habitat for Humanity"/>
    <x v="2"/>
    <x v="0"/>
    <x v="32"/>
    <n v="100000"/>
    <m/>
    <x v="0"/>
    <n v="100000"/>
    <n v="100000"/>
    <m/>
    <m/>
    <m/>
  </r>
  <r>
    <x v="83"/>
    <s v="District Wide"/>
    <m/>
    <s v="PRT"/>
    <x v="2"/>
    <m/>
    <m/>
    <x v="6"/>
    <s v="Annual HVAC Equipment Replacements ($250,000 Annually)"/>
    <x v="2"/>
    <x v="0"/>
    <x v="12"/>
    <n v="250000"/>
    <m/>
    <x v="0"/>
    <n v="250000"/>
    <n v="250000"/>
    <m/>
    <m/>
    <m/>
  </r>
  <r>
    <x v="85"/>
    <s v="District Wide"/>
    <m/>
    <s v="PRT"/>
    <x v="2"/>
    <m/>
    <m/>
    <x v="35"/>
    <s v="Annual Lift Station Upgrades ($100,000 Annually)"/>
    <x v="2"/>
    <x v="0"/>
    <x v="7"/>
    <n v="100000"/>
    <m/>
    <x v="0"/>
    <n v="100000"/>
    <n v="100000"/>
    <m/>
    <m/>
    <m/>
  </r>
  <r>
    <x v="85"/>
    <s v="District Wide"/>
    <m/>
    <s v="FIN"/>
    <x v="6"/>
    <m/>
    <m/>
    <x v="36"/>
    <s v="Annual Maintenance &amp; Repairs Projects (Small)"/>
    <x v="2"/>
    <x v="0"/>
    <x v="7"/>
    <n v="1212000"/>
    <m/>
    <x v="0"/>
    <n v="1212000"/>
    <n v="1212000"/>
    <m/>
    <m/>
    <m/>
  </r>
  <r>
    <x v="85"/>
    <s v="District Wide"/>
    <m/>
    <s v="FIN"/>
    <x v="6"/>
    <m/>
    <m/>
    <x v="27"/>
    <s v="Annual Maintenance Health &amp; Safety"/>
    <x v="2"/>
    <x v="0"/>
    <x v="7"/>
    <n v="202000"/>
    <m/>
    <x v="0"/>
    <n v="202000"/>
    <n v="202000"/>
    <m/>
    <m/>
    <m/>
  </r>
  <r>
    <x v="83"/>
    <s v="District Wide"/>
    <m/>
    <s v="PRT"/>
    <x v="2"/>
    <m/>
    <m/>
    <x v="21"/>
    <s v="Annual Marquee Sign Replacements ($15,000 Annually)"/>
    <x v="2"/>
    <x v="0"/>
    <x v="6"/>
    <n v="15000"/>
    <m/>
    <x v="0"/>
    <n v="15000"/>
    <n v="15000"/>
    <m/>
    <m/>
    <m/>
  </r>
  <r>
    <x v="85"/>
    <s v="District Wide"/>
    <m/>
    <s v="PRT"/>
    <x v="2"/>
    <m/>
    <m/>
    <x v="37"/>
    <s v="Annual Pavement Maintenance 5 Yr. Rotation ($500,000 Annually)"/>
    <x v="2"/>
    <x v="0"/>
    <x v="12"/>
    <n v="350000"/>
    <m/>
    <x v="0"/>
    <n v="350000"/>
    <n v="350000"/>
    <m/>
    <m/>
    <m/>
  </r>
  <r>
    <x v="85"/>
    <s v="District Wide"/>
    <m/>
    <s v="PRT"/>
    <x v="2"/>
    <m/>
    <m/>
    <x v="38"/>
    <s v="Annual Physical Education Equipment Replacements ($200,000 Annually)"/>
    <x v="2"/>
    <x v="0"/>
    <x v="9"/>
    <n v="200000"/>
    <m/>
    <x v="0"/>
    <n v="200000"/>
    <n v="200000"/>
    <m/>
    <m/>
    <m/>
  </r>
  <r>
    <x v="85"/>
    <s v="District Wide"/>
    <m/>
    <s v="PRT"/>
    <x v="2"/>
    <m/>
    <m/>
    <x v="39"/>
    <s v="Annual Portable Maintenance &amp; Moving ($100,000 Annually)"/>
    <x v="2"/>
    <x v="0"/>
    <x v="7"/>
    <n v="295000"/>
    <m/>
    <x v="0"/>
    <n v="200000"/>
    <n v="200000"/>
    <m/>
    <m/>
    <m/>
  </r>
  <r>
    <x v="85"/>
    <s v="District Wide"/>
    <m/>
    <s v="PRT"/>
    <x v="2"/>
    <m/>
    <m/>
    <x v="40"/>
    <s v="Annual Security Cameras &amp; Alarms ($100,000 Annually)"/>
    <x v="2"/>
    <x v="0"/>
    <x v="27"/>
    <n v="100000"/>
    <m/>
    <x v="0"/>
    <n v="100000"/>
    <n v="100000"/>
    <m/>
    <m/>
    <m/>
  </r>
  <r>
    <x v="84"/>
    <s v="District Wide"/>
    <m/>
    <s v="ATH"/>
    <x v="2"/>
    <m/>
    <m/>
    <x v="11"/>
    <s v="Annual Sound System Repairs ($75,000 Annually)"/>
    <x v="2"/>
    <x v="0"/>
    <x v="23"/>
    <n v="75000"/>
    <m/>
    <x v="0"/>
    <n v="75000"/>
    <n v="75000"/>
    <m/>
    <m/>
    <m/>
  </r>
  <r>
    <x v="83"/>
    <s v="District Wide"/>
    <m/>
    <s v="MAINT"/>
    <x v="2"/>
    <m/>
    <m/>
    <x v="19"/>
    <s v="Annual Storage Buildings"/>
    <x v="2"/>
    <x v="0"/>
    <x v="12"/>
    <n v="15000"/>
    <m/>
    <x v="0"/>
    <n v="15000"/>
    <n v="15000"/>
    <m/>
    <m/>
    <m/>
  </r>
  <r>
    <x v="91"/>
    <s v="District Wide"/>
    <m/>
    <m/>
    <x v="7"/>
    <m/>
    <m/>
    <x v="41"/>
    <s v="Student Teacher Computers"/>
    <x v="6"/>
    <x v="0"/>
    <x v="19"/>
    <n v="4000000"/>
    <m/>
    <x v="0"/>
    <m/>
    <m/>
    <m/>
    <m/>
    <m/>
  </r>
  <r>
    <x v="91"/>
    <s v="District Wide"/>
    <m/>
    <m/>
    <x v="7"/>
    <m/>
    <m/>
    <x v="42"/>
    <s v="Administrative Computers"/>
    <x v="6"/>
    <x v="0"/>
    <x v="9"/>
    <n v="1430000"/>
    <m/>
    <x v="0"/>
    <m/>
    <m/>
    <m/>
    <m/>
    <m/>
  </r>
  <r>
    <x v="91"/>
    <s v="District Wide"/>
    <m/>
    <s v="FIN"/>
    <x v="6"/>
    <m/>
    <m/>
    <x v="41"/>
    <s v="Annual Technology and Equipment (Incl Student Computers)"/>
    <x v="2"/>
    <x v="1"/>
    <x v="2"/>
    <m/>
    <m/>
    <x v="0"/>
    <n v="7785000"/>
    <n v="7785000"/>
    <m/>
    <m/>
    <m/>
  </r>
  <r>
    <x v="91"/>
    <s v="District Wide"/>
    <m/>
    <m/>
    <x v="7"/>
    <m/>
    <m/>
    <x v="42"/>
    <s v="Annual Technology and Equipment (Incl Student Computers)"/>
    <x v="0"/>
    <x v="2"/>
    <x v="2"/>
    <m/>
    <m/>
    <x v="0"/>
    <m/>
    <m/>
    <m/>
    <m/>
    <m/>
  </r>
  <r>
    <x v="92"/>
    <s v="District Wide"/>
    <m/>
    <s v="FIN"/>
    <x v="6"/>
    <m/>
    <m/>
    <x v="1"/>
    <s v="Annual Telecommunications Repairs Projects (Small)"/>
    <x v="2"/>
    <x v="0"/>
    <x v="23"/>
    <n v="800000"/>
    <m/>
    <x v="0"/>
    <n v="800000"/>
    <n v="800000"/>
    <m/>
    <m/>
    <m/>
  </r>
  <r>
    <x v="93"/>
    <s v="District Complex"/>
    <n v="1974"/>
    <s v="PRT"/>
    <x v="0"/>
    <s v="Yes"/>
    <m/>
    <x v="0"/>
    <s v="District Complex - Building 2 Architectural Design"/>
    <x v="2"/>
    <x v="0"/>
    <x v="19"/>
    <n v="300000"/>
    <m/>
    <x v="0"/>
    <n v="300000"/>
    <n v="300000"/>
    <m/>
    <m/>
    <m/>
  </r>
  <r>
    <x v="93"/>
    <s v="District Complex"/>
    <m/>
    <s v="PRT"/>
    <x v="0"/>
    <s v="Yes"/>
    <m/>
    <x v="0"/>
    <s v="District Complex - Building 4 Remodel/Expansion"/>
    <x v="2"/>
    <x v="0"/>
    <x v="19"/>
    <n v="6748473"/>
    <m/>
    <x v="0"/>
    <n v="6511000"/>
    <n v="6511000"/>
    <m/>
    <s v="In Design"/>
    <m/>
  </r>
  <r>
    <x v="94"/>
    <s v="New Elementary School"/>
    <m/>
    <s v="PLAN"/>
    <x v="0"/>
    <s v="Yes"/>
    <m/>
    <x v="43"/>
    <s v="Elementary W - Wiregrass"/>
    <x v="2"/>
    <x v="0"/>
    <x v="33"/>
    <n v="17691000"/>
    <m/>
    <x v="6"/>
    <n v="18801000"/>
    <n v="18801000"/>
    <m/>
    <m/>
    <m/>
  </r>
  <r>
    <x v="95"/>
    <s v="District Wide"/>
    <m/>
    <s v="FIN"/>
    <x v="6"/>
    <m/>
    <m/>
    <x v="44"/>
    <s v="ERP System"/>
    <x v="2"/>
    <x v="0"/>
    <x v="19"/>
    <n v="8854577"/>
    <m/>
    <x v="0"/>
    <n v="4777563"/>
    <n v="4777563"/>
    <m/>
    <m/>
    <m/>
  </r>
  <r>
    <x v="94"/>
    <s v="New High School"/>
    <m/>
    <s v="PLAN"/>
    <x v="0"/>
    <s v="Yes"/>
    <m/>
    <x v="45"/>
    <s v="High School GGG - Old Pasco Road"/>
    <x v="2"/>
    <x v="0"/>
    <x v="32"/>
    <n v="28956000"/>
    <m/>
    <x v="7"/>
    <n v="62700000"/>
    <n v="62700000"/>
    <m/>
    <m/>
    <m/>
  </r>
  <r>
    <x v="96"/>
    <s v="Transportation SW"/>
    <m/>
    <s v="PRT"/>
    <x v="0"/>
    <m/>
    <m/>
    <x v="21"/>
    <s v="Pre-Installation of Utilities"/>
    <x v="2"/>
    <x v="0"/>
    <x v="8"/>
    <n v="195000"/>
    <m/>
    <x v="0"/>
    <n v="218000"/>
    <n v="218000"/>
    <m/>
    <m/>
    <s v="Install Utilities while Interlaken Road being constructed"/>
  </r>
  <r>
    <x v="83"/>
    <s v="District Wide"/>
    <m/>
    <s v="PLAN"/>
    <x v="8"/>
    <m/>
    <m/>
    <x v="46"/>
    <s v="Property Acquisition - Elementary School Site in North Land O' Lakes area"/>
    <x v="2"/>
    <x v="0"/>
    <x v="32"/>
    <n v="750000"/>
    <m/>
    <x v="0"/>
    <n v="750000"/>
    <n v="750000"/>
    <m/>
    <m/>
    <m/>
  </r>
  <r>
    <x v="83"/>
    <s v="District Wide"/>
    <m/>
    <s v="PLAN"/>
    <x v="8"/>
    <m/>
    <m/>
    <x v="46"/>
    <s v="Property Acquisition - Elementary Site in 54 Corridor in Odessa Area"/>
    <x v="2"/>
    <x v="0"/>
    <x v="32"/>
    <n v="2200000"/>
    <m/>
    <x v="0"/>
    <n v="2200000"/>
    <n v="2200000"/>
    <m/>
    <m/>
    <s v="Added for 2nd elementary site - Ashley Glen and Smith 54"/>
  </r>
  <r>
    <x v="83"/>
    <s v="District Wide"/>
    <m/>
    <s v="PLAN"/>
    <x v="8"/>
    <m/>
    <m/>
    <x v="46"/>
    <s v="Property Acquisition - Elementary Site in 54 Corridor in Odessa Area"/>
    <x v="2"/>
    <x v="0"/>
    <x v="32"/>
    <n v="2200000"/>
    <m/>
    <x v="0"/>
    <n v="2200000"/>
    <n v="2200000"/>
    <m/>
    <s v="In Progress"/>
    <m/>
  </r>
  <r>
    <x v="83"/>
    <s v="District Wide"/>
    <m/>
    <s v="PLAN"/>
    <x v="8"/>
    <m/>
    <m/>
    <x v="46"/>
    <s v="Property Acquisition - High School Site in 54 Corridor in Odessa Area"/>
    <x v="2"/>
    <x v="0"/>
    <x v="32"/>
    <n v="2600000"/>
    <m/>
    <x v="0"/>
    <n v="2600000"/>
    <n v="2600000"/>
    <m/>
    <m/>
    <m/>
  </r>
  <r>
    <x v="83"/>
    <s v="District Wide"/>
    <m/>
    <s v="PLAN"/>
    <x v="8"/>
    <m/>
    <m/>
    <x v="46"/>
    <s v="Property Acquisition - If land becomes available next to existing school sites"/>
    <x v="2"/>
    <x v="0"/>
    <x v="32"/>
    <n v="250000"/>
    <m/>
    <x v="0"/>
    <n v="250000"/>
    <n v="250000"/>
    <m/>
    <m/>
    <m/>
  </r>
  <r>
    <x v="87"/>
    <s v="District Wide"/>
    <m/>
    <s v="FIN"/>
    <x v="6"/>
    <m/>
    <m/>
    <x v="23"/>
    <s v="Property Insurance"/>
    <x v="2"/>
    <x v="0"/>
    <x v="9"/>
    <n v="827000"/>
    <m/>
    <x v="0"/>
    <n v="827000"/>
    <n v="827000"/>
    <m/>
    <m/>
    <m/>
  </r>
  <r>
    <x v="97"/>
    <s v="District Wide"/>
    <m/>
    <s v="FIN"/>
    <x v="6"/>
    <m/>
    <m/>
    <x v="47"/>
    <s v="Quest Student Information System"/>
    <x v="2"/>
    <x v="0"/>
    <x v="0"/>
    <n v="11277535"/>
    <m/>
    <x v="0"/>
    <n v="11277535"/>
    <n v="11277535"/>
    <m/>
    <m/>
    <m/>
  </r>
  <r>
    <x v="85"/>
    <s v="Maintenance Dept Building"/>
    <m/>
    <s v="PRT"/>
    <x v="2"/>
    <m/>
    <m/>
    <x v="8"/>
    <s v="Roofing Maintenance"/>
    <x v="2"/>
    <x v="0"/>
    <x v="23"/>
    <n v="25000"/>
    <m/>
    <x v="0"/>
    <n v="25000"/>
    <n v="25000"/>
    <m/>
    <s v="Not Started"/>
    <m/>
  </r>
  <r>
    <x v="84"/>
    <s v="District Wide"/>
    <m/>
    <s v="ATH"/>
    <x v="2"/>
    <m/>
    <m/>
    <x v="4"/>
    <s v="Annual Athletic Court Maint 5 Year Rotation ($150,000 Annually)"/>
    <x v="0"/>
    <x v="1"/>
    <x v="2"/>
    <m/>
    <m/>
    <x v="0"/>
    <n v="300000"/>
    <n v="313350"/>
    <m/>
    <m/>
    <m/>
  </r>
  <r>
    <x v="85"/>
    <s v="District Wide"/>
    <m/>
    <s v="ATH"/>
    <x v="2"/>
    <m/>
    <m/>
    <x v="28"/>
    <s v="Annual Bleacher Repair ($100,000 Annually)"/>
    <x v="0"/>
    <x v="1"/>
    <x v="2"/>
    <m/>
    <m/>
    <x v="0"/>
    <n v="200000"/>
    <n v="208900"/>
    <m/>
    <m/>
    <m/>
  </r>
  <r>
    <x v="86"/>
    <s v="District Wide"/>
    <m/>
    <s v="FIN"/>
    <x v="6"/>
    <m/>
    <m/>
    <x v="29"/>
    <s v="Annual Buses &amp; Other Vehicles"/>
    <x v="0"/>
    <x v="1"/>
    <x v="2"/>
    <m/>
    <m/>
    <x v="0"/>
    <n v="4225402"/>
    <n v="4413432.3890000004"/>
    <m/>
    <m/>
    <m/>
  </r>
  <r>
    <x v="85"/>
    <s v="District Wide"/>
    <m/>
    <s v="FIN"/>
    <x v="6"/>
    <m/>
    <m/>
    <x v="27"/>
    <s v="Annual Compliance w/Environmental Reg"/>
    <x v="0"/>
    <x v="1"/>
    <x v="2"/>
    <m/>
    <m/>
    <x v="0"/>
    <n v="420322"/>
    <n v="439026.32900000003"/>
    <m/>
    <m/>
    <m/>
  </r>
  <r>
    <x v="85"/>
    <s v="District Wide"/>
    <m/>
    <s v="FIN"/>
    <x v="6"/>
    <m/>
    <m/>
    <x v="22"/>
    <s v="Annual Compliance with ADA"/>
    <x v="0"/>
    <x v="1"/>
    <x v="2"/>
    <m/>
    <m/>
    <x v="0"/>
    <n v="300000"/>
    <n v="313350"/>
    <m/>
    <m/>
    <s v="Added at the request of CS&amp;CC"/>
  </r>
  <r>
    <x v="87"/>
    <s v="District Wide"/>
    <m/>
    <s v="FIN"/>
    <x v="6"/>
    <m/>
    <m/>
    <x v="23"/>
    <s v="Annual Debt Service Payments"/>
    <x v="0"/>
    <x v="1"/>
    <x v="2"/>
    <m/>
    <m/>
    <x v="0"/>
    <n v="62938379"/>
    <n v="62938379"/>
    <m/>
    <m/>
    <m/>
  </r>
  <r>
    <x v="85"/>
    <s v="District Wide"/>
    <m/>
    <s v="PRT"/>
    <x v="2"/>
    <m/>
    <m/>
    <x v="48"/>
    <s v="Annual Exterior Paint 5 Yr. Rotation ($850,000 Annually)"/>
    <x v="0"/>
    <x v="1"/>
    <x v="2"/>
    <m/>
    <m/>
    <x v="0"/>
    <n v="1700000"/>
    <n v="1775650"/>
    <m/>
    <m/>
    <m/>
  </r>
  <r>
    <x v="85"/>
    <s v="District Wide"/>
    <m/>
    <s v="PRT"/>
    <x v="2"/>
    <m/>
    <m/>
    <x v="33"/>
    <s v="Annual Fire Alarm &amp; Suppression Upgrades ($200,000 Annually)"/>
    <x v="0"/>
    <x v="1"/>
    <x v="2"/>
    <m/>
    <m/>
    <x v="0"/>
    <n v="400000"/>
    <n v="417800"/>
    <m/>
    <m/>
    <m/>
  </r>
  <r>
    <x v="88"/>
    <s v="District Wide"/>
    <m/>
    <s v="PRT"/>
    <x v="0"/>
    <m/>
    <m/>
    <x v="33"/>
    <s v="Annual Fire Loop / Hydrants ($500,000 Annually)"/>
    <x v="0"/>
    <x v="1"/>
    <x v="2"/>
    <m/>
    <m/>
    <x v="0"/>
    <n v="1000000"/>
    <n v="1044500"/>
    <m/>
    <m/>
    <m/>
  </r>
  <r>
    <x v="85"/>
    <s v="District Wide"/>
    <m/>
    <s v="PRT"/>
    <x v="2"/>
    <m/>
    <m/>
    <x v="25"/>
    <s v="Annual Flooring Replacement"/>
    <x v="0"/>
    <x v="1"/>
    <x v="2"/>
    <m/>
    <m/>
    <x v="0"/>
    <n v="600000"/>
    <n v="626700"/>
    <m/>
    <m/>
    <m/>
  </r>
  <r>
    <x v="84"/>
    <s v="District Wide"/>
    <m/>
    <s v="ATH"/>
    <x v="5"/>
    <m/>
    <m/>
    <x v="17"/>
    <s v="Annual Gym Wood Floor Annual Maintenance ($60,000 Annually)"/>
    <x v="0"/>
    <x v="1"/>
    <x v="2"/>
    <m/>
    <m/>
    <x v="0"/>
    <n v="120000"/>
    <n v="125340"/>
    <m/>
    <m/>
    <m/>
  </r>
  <r>
    <x v="85"/>
    <s v="District Wide"/>
    <m/>
    <s v="PRT"/>
    <x v="2"/>
    <m/>
    <m/>
    <x v="6"/>
    <s v="Annual HVAC Equipment Replacements ($250,000 Annually)"/>
    <x v="0"/>
    <x v="1"/>
    <x v="2"/>
    <m/>
    <m/>
    <x v="0"/>
    <n v="500000"/>
    <n v="522250"/>
    <m/>
    <m/>
    <m/>
  </r>
  <r>
    <x v="85"/>
    <s v="District Wide"/>
    <m/>
    <s v="PRT"/>
    <x v="2"/>
    <m/>
    <m/>
    <x v="35"/>
    <s v="Annual Lift Station Upgrades ($100,000 Annually)"/>
    <x v="0"/>
    <x v="1"/>
    <x v="2"/>
    <m/>
    <m/>
    <x v="0"/>
    <n v="200000"/>
    <n v="208900"/>
    <m/>
    <m/>
    <m/>
  </r>
  <r>
    <x v="85"/>
    <s v="District Wide"/>
    <m/>
    <s v="FIN"/>
    <x v="6"/>
    <m/>
    <m/>
    <x v="36"/>
    <s v="Annual Maintenance &amp; Repairs Projects (Small)"/>
    <x v="0"/>
    <x v="1"/>
    <x v="2"/>
    <m/>
    <m/>
    <x v="0"/>
    <n v="2521930"/>
    <n v="2634155.8849999998"/>
    <m/>
    <m/>
    <m/>
  </r>
  <r>
    <x v="85"/>
    <s v="District Wide"/>
    <m/>
    <s v="FIN"/>
    <x v="6"/>
    <m/>
    <m/>
    <x v="27"/>
    <s v="Annual Maintenance Health &amp; Safety"/>
    <x v="0"/>
    <x v="1"/>
    <x v="2"/>
    <m/>
    <m/>
    <x v="0"/>
    <n v="420322"/>
    <n v="439026.32900000003"/>
    <m/>
    <m/>
    <m/>
  </r>
  <r>
    <x v="83"/>
    <s v="District Wide"/>
    <m/>
    <s v="PRT"/>
    <x v="2"/>
    <m/>
    <m/>
    <x v="21"/>
    <s v="Annual Marquee Sign Replacements ($15,000 Annually)"/>
    <x v="0"/>
    <x v="1"/>
    <x v="2"/>
    <m/>
    <m/>
    <x v="0"/>
    <n v="30000"/>
    <n v="31335"/>
    <m/>
    <m/>
    <m/>
  </r>
  <r>
    <x v="85"/>
    <s v="District Wide"/>
    <m/>
    <s v="PRT"/>
    <x v="2"/>
    <m/>
    <m/>
    <x v="37"/>
    <s v="Annual Pavement Maintenance 5 Yr. Rotation ($500,000 Annually)"/>
    <x v="0"/>
    <x v="1"/>
    <x v="2"/>
    <m/>
    <m/>
    <x v="0"/>
    <n v="1000000"/>
    <n v="1044500"/>
    <m/>
    <m/>
    <m/>
  </r>
  <r>
    <x v="85"/>
    <s v="District Wide"/>
    <m/>
    <s v="PRT"/>
    <x v="2"/>
    <m/>
    <m/>
    <x v="38"/>
    <s v="Annual Physical Education Equipment Replacements ($200,000 Annually)"/>
    <x v="0"/>
    <x v="1"/>
    <x v="1"/>
    <m/>
    <m/>
    <x v="0"/>
    <n v="400000"/>
    <n v="417800"/>
    <m/>
    <m/>
    <m/>
  </r>
  <r>
    <x v="85"/>
    <s v="District Wide"/>
    <m/>
    <s v="PRT"/>
    <x v="2"/>
    <m/>
    <m/>
    <x v="39"/>
    <s v="Annual Portable Maintenance &amp; Moving ($100,000 Annually)"/>
    <x v="0"/>
    <x v="1"/>
    <x v="2"/>
    <m/>
    <m/>
    <x v="0"/>
    <n v="200000"/>
    <n v="208900"/>
    <m/>
    <m/>
    <m/>
  </r>
  <r>
    <x v="85"/>
    <s v="District Wide"/>
    <m/>
    <s v="PRT"/>
    <x v="2"/>
    <m/>
    <m/>
    <x v="40"/>
    <s v="Annual Security Cameras &amp; Alarms"/>
    <x v="0"/>
    <x v="1"/>
    <x v="2"/>
    <m/>
    <m/>
    <x v="0"/>
    <n v="200000"/>
    <n v="208900"/>
    <m/>
    <m/>
    <m/>
  </r>
  <r>
    <x v="84"/>
    <s v="District Wide"/>
    <m/>
    <s v="ATH"/>
    <x v="2"/>
    <m/>
    <m/>
    <x v="11"/>
    <s v="Annual Sound System Repairs ($75,000 Annually)"/>
    <x v="0"/>
    <x v="1"/>
    <x v="2"/>
    <m/>
    <m/>
    <x v="0"/>
    <n v="150000"/>
    <n v="156675"/>
    <m/>
    <m/>
    <m/>
  </r>
  <r>
    <x v="91"/>
    <s v="District Wide"/>
    <m/>
    <s v="FIN"/>
    <x v="6"/>
    <m/>
    <m/>
    <x v="49"/>
    <s v="Annual Technology and Equipment (Incl Student Computers)"/>
    <x v="0"/>
    <x v="1"/>
    <x v="2"/>
    <m/>
    <m/>
    <x v="0"/>
    <n v="17065403"/>
    <n v="17824813.433499999"/>
    <m/>
    <m/>
    <m/>
  </r>
  <r>
    <x v="92"/>
    <s v="District Wide"/>
    <m/>
    <s v="FIN"/>
    <x v="6"/>
    <m/>
    <m/>
    <x v="1"/>
    <s v="Annual Telecommunications Repairs Projects (Small)"/>
    <x v="0"/>
    <x v="1"/>
    <x v="2"/>
    <m/>
    <m/>
    <x v="0"/>
    <n v="1730736"/>
    <n v="1807753.7520000001"/>
    <m/>
    <m/>
    <m/>
  </r>
  <r>
    <x v="84"/>
    <s v="District Wide"/>
    <m/>
    <s v="ATH"/>
    <x v="2"/>
    <m/>
    <m/>
    <x v="4"/>
    <s v="Annual Athletic Court Maint 5 Year Rotation ($150,000 Annually)"/>
    <x v="1"/>
    <x v="1"/>
    <x v="2"/>
    <m/>
    <m/>
    <x v="0"/>
    <n v="300000"/>
    <n v="327270"/>
    <m/>
    <m/>
    <m/>
  </r>
  <r>
    <x v="85"/>
    <s v="District Wide"/>
    <m/>
    <s v="ATH"/>
    <x v="2"/>
    <m/>
    <m/>
    <x v="28"/>
    <s v="Annual Bleacher Repair ($100,000 Annually)"/>
    <x v="1"/>
    <x v="1"/>
    <x v="2"/>
    <m/>
    <m/>
    <x v="0"/>
    <n v="200000"/>
    <n v="218180"/>
    <m/>
    <m/>
    <m/>
  </r>
  <r>
    <x v="98"/>
    <s v="District Wide"/>
    <m/>
    <s v="FIN"/>
    <x v="6"/>
    <m/>
    <m/>
    <x v="29"/>
    <s v="Annual Buses &amp; Other Vehicles"/>
    <x v="1"/>
    <x v="1"/>
    <x v="2"/>
    <m/>
    <m/>
    <x v="0"/>
    <n v="4667428"/>
    <n v="5091697.2051999997"/>
    <m/>
    <m/>
    <m/>
  </r>
  <r>
    <x v="85"/>
    <s v="District Wide"/>
    <m/>
    <s v="FIN"/>
    <x v="6"/>
    <m/>
    <m/>
    <x v="27"/>
    <s v="Annual Compliance w/Environmental Reg"/>
    <x v="1"/>
    <x v="1"/>
    <x v="2"/>
    <m/>
    <m/>
    <x v="0"/>
    <n v="437303"/>
    <n v="477053.84269999998"/>
    <m/>
    <m/>
    <m/>
  </r>
  <r>
    <x v="85"/>
    <s v="District Wide"/>
    <m/>
    <s v="FIN"/>
    <x v="6"/>
    <m/>
    <m/>
    <x v="22"/>
    <s v="Annual Compliance with ADA"/>
    <x v="1"/>
    <x v="1"/>
    <x v="2"/>
    <m/>
    <m/>
    <x v="0"/>
    <n v="300000"/>
    <n v="327270"/>
    <m/>
    <m/>
    <s v="Added at the request of CS&amp;CC"/>
  </r>
  <r>
    <x v="87"/>
    <s v="District Wide"/>
    <m/>
    <s v="FIN"/>
    <x v="6"/>
    <m/>
    <m/>
    <x v="23"/>
    <s v="Annual Debt Service Payments"/>
    <x v="1"/>
    <x v="1"/>
    <x v="2"/>
    <m/>
    <m/>
    <x v="0"/>
    <n v="50340588"/>
    <n v="50340588"/>
    <m/>
    <m/>
    <m/>
  </r>
  <r>
    <x v="85"/>
    <s v="District Wide"/>
    <m/>
    <s v="PRT"/>
    <x v="2"/>
    <m/>
    <m/>
    <x v="48"/>
    <s v="Annual Exterior Paint 5 Yr. Rotation ($850,000 Annually)"/>
    <x v="1"/>
    <x v="1"/>
    <x v="2"/>
    <m/>
    <m/>
    <x v="0"/>
    <n v="1700000"/>
    <n v="1854530"/>
    <m/>
    <m/>
    <m/>
  </r>
  <r>
    <x v="85"/>
    <s v="District Wide"/>
    <m/>
    <s v="PRT"/>
    <x v="2"/>
    <m/>
    <m/>
    <x v="33"/>
    <s v="Annual Fire Alarm &amp; Suppression Upgrades ($200,000 Annually)"/>
    <x v="1"/>
    <x v="1"/>
    <x v="2"/>
    <m/>
    <m/>
    <x v="0"/>
    <n v="400000"/>
    <n v="436360"/>
    <m/>
    <m/>
    <m/>
  </r>
  <r>
    <x v="88"/>
    <s v="District Wide"/>
    <m/>
    <s v="PRT"/>
    <x v="0"/>
    <m/>
    <m/>
    <x v="33"/>
    <s v="Annual Fire Loop / Hydrants ($500,000 Annually)"/>
    <x v="1"/>
    <x v="1"/>
    <x v="2"/>
    <m/>
    <m/>
    <x v="0"/>
    <n v="1000000"/>
    <n v="1090900"/>
    <m/>
    <m/>
    <m/>
  </r>
  <r>
    <x v="85"/>
    <s v="District Wide"/>
    <m/>
    <s v="PRT"/>
    <x v="2"/>
    <m/>
    <m/>
    <x v="25"/>
    <s v="Annual Flooring Replacement"/>
    <x v="1"/>
    <x v="1"/>
    <x v="2"/>
    <m/>
    <m/>
    <x v="0"/>
    <n v="600000"/>
    <n v="654540"/>
    <m/>
    <m/>
    <m/>
  </r>
  <r>
    <x v="84"/>
    <s v="District Wide"/>
    <m/>
    <s v="ATH"/>
    <x v="5"/>
    <m/>
    <m/>
    <x v="17"/>
    <s v="Annual Gym Wood Floor Annual Maintenance ($60,000 Annually)"/>
    <x v="1"/>
    <x v="1"/>
    <x v="2"/>
    <m/>
    <m/>
    <x v="0"/>
    <n v="120000"/>
    <n v="130908"/>
    <m/>
    <m/>
    <m/>
  </r>
  <r>
    <x v="85"/>
    <s v="District Wide"/>
    <m/>
    <s v="PRT"/>
    <x v="2"/>
    <m/>
    <m/>
    <x v="6"/>
    <s v="Annual HVAC Equipment Replacements ($250,000 Annually)"/>
    <x v="1"/>
    <x v="1"/>
    <x v="2"/>
    <m/>
    <m/>
    <x v="0"/>
    <n v="500000"/>
    <n v="545450"/>
    <m/>
    <m/>
    <m/>
  </r>
  <r>
    <x v="85"/>
    <s v="District Wide"/>
    <m/>
    <s v="PRT"/>
    <x v="2"/>
    <m/>
    <m/>
    <x v="35"/>
    <s v="Annual Lift Station Upgrades ($100,000 Annually)"/>
    <x v="1"/>
    <x v="1"/>
    <x v="2"/>
    <m/>
    <m/>
    <x v="0"/>
    <n v="200000"/>
    <n v="218180"/>
    <m/>
    <m/>
    <m/>
  </r>
  <r>
    <x v="85"/>
    <s v="District Wide"/>
    <m/>
    <s v="FIN"/>
    <x v="6"/>
    <m/>
    <m/>
    <x v="36"/>
    <s v="Annual Maintenance &amp; Repairs Projects (Small)"/>
    <x v="1"/>
    <x v="1"/>
    <x v="2"/>
    <m/>
    <m/>
    <x v="0"/>
    <n v="2623816"/>
    <n v="2862320.8744000001"/>
    <m/>
    <m/>
    <m/>
  </r>
  <r>
    <x v="85"/>
    <s v="District Wide"/>
    <m/>
    <s v="FIN"/>
    <x v="6"/>
    <m/>
    <m/>
    <x v="27"/>
    <s v="Annual Maintenance Health &amp; Safety"/>
    <x v="1"/>
    <x v="1"/>
    <x v="2"/>
    <m/>
    <m/>
    <x v="0"/>
    <n v="437303"/>
    <n v="477053.84269999998"/>
    <m/>
    <m/>
    <m/>
  </r>
  <r>
    <x v="83"/>
    <s v="District Wide"/>
    <m/>
    <s v="PRT"/>
    <x v="2"/>
    <m/>
    <m/>
    <x v="21"/>
    <s v="Annual Marquee Sign Replacements ($15,000 Annually)"/>
    <x v="1"/>
    <x v="1"/>
    <x v="2"/>
    <m/>
    <m/>
    <x v="0"/>
    <n v="30000"/>
    <n v="32727"/>
    <m/>
    <m/>
    <m/>
  </r>
  <r>
    <x v="85"/>
    <s v="District Wide"/>
    <m/>
    <s v="PRT"/>
    <x v="2"/>
    <m/>
    <m/>
    <x v="37"/>
    <s v="Annual Pavement Maintenance 5 Yr. Rotation ($500,000 Annually)"/>
    <x v="1"/>
    <x v="1"/>
    <x v="2"/>
    <m/>
    <m/>
    <x v="0"/>
    <n v="1000000"/>
    <n v="1090900"/>
    <m/>
    <m/>
    <m/>
  </r>
  <r>
    <x v="85"/>
    <s v="District Wide"/>
    <m/>
    <s v="PRT"/>
    <x v="2"/>
    <m/>
    <m/>
    <x v="38"/>
    <s v="Annual Physical Education Equipment Replacements ($200,000 Annually)"/>
    <x v="1"/>
    <x v="1"/>
    <x v="1"/>
    <m/>
    <m/>
    <x v="0"/>
    <n v="400000"/>
    <n v="436360"/>
    <m/>
    <m/>
    <m/>
  </r>
  <r>
    <x v="85"/>
    <s v="District Wide"/>
    <m/>
    <s v="PRT"/>
    <x v="2"/>
    <m/>
    <m/>
    <x v="39"/>
    <s v="Annual Portable Maintenance &amp; Moving ($100,000 Annually)"/>
    <x v="1"/>
    <x v="1"/>
    <x v="2"/>
    <m/>
    <m/>
    <x v="0"/>
    <n v="200000"/>
    <n v="218180"/>
    <m/>
    <m/>
    <m/>
  </r>
  <r>
    <x v="85"/>
    <s v="District Wide"/>
    <m/>
    <s v="PRT"/>
    <x v="2"/>
    <m/>
    <m/>
    <x v="40"/>
    <s v="Annual Security Cameras &amp; Alarms"/>
    <x v="1"/>
    <x v="1"/>
    <x v="2"/>
    <m/>
    <m/>
    <x v="0"/>
    <n v="200000"/>
    <n v="218180"/>
    <m/>
    <m/>
    <m/>
  </r>
  <r>
    <x v="84"/>
    <s v="District Wide"/>
    <m/>
    <s v="ATH"/>
    <x v="2"/>
    <m/>
    <m/>
    <x v="11"/>
    <s v="Annual Sound System Repairs ($75,000 Annually)"/>
    <x v="1"/>
    <x v="1"/>
    <x v="2"/>
    <m/>
    <m/>
    <x v="0"/>
    <n v="150000"/>
    <n v="163635"/>
    <m/>
    <m/>
    <m/>
  </r>
  <r>
    <x v="91"/>
    <s v="District Wide"/>
    <m/>
    <s v="FIN"/>
    <x v="6"/>
    <m/>
    <m/>
    <x v="49"/>
    <s v="Annual Technology and Equipment (Incl Student Computers)"/>
    <x v="1"/>
    <x v="1"/>
    <x v="2"/>
    <m/>
    <m/>
    <x v="0"/>
    <n v="18104686"/>
    <n v="19750401.957400002"/>
    <m/>
    <m/>
    <m/>
  </r>
  <r>
    <x v="92"/>
    <s v="District Wide"/>
    <m/>
    <s v="FIN"/>
    <x v="6"/>
    <m/>
    <m/>
    <x v="1"/>
    <s v="Annual Telecommunications Repairs Projects (Small)"/>
    <x v="1"/>
    <x v="1"/>
    <x v="2"/>
    <m/>
    <m/>
    <x v="0"/>
    <n v="1800658"/>
    <n v="1964337.8122"/>
    <m/>
    <m/>
    <m/>
  </r>
  <r>
    <x v="89"/>
    <s v="District Wide"/>
    <m/>
    <s v="PLAN"/>
    <x v="8"/>
    <m/>
    <m/>
    <x v="50"/>
    <s v="Property Acquisition - Middle/High Site in River Landing (Wesley Chapel)"/>
    <x v="1"/>
    <x v="1"/>
    <x v="2"/>
    <m/>
    <m/>
    <x v="0"/>
    <n v="4000000"/>
    <n v="4363600"/>
    <m/>
    <m/>
    <m/>
  </r>
  <r>
    <x v="84"/>
    <s v="District Wide"/>
    <m/>
    <s v="ATH"/>
    <x v="2"/>
    <m/>
    <m/>
    <x v="4"/>
    <s v="Annual Athletic Court Maint 5 Year Rotation ($150,000 Annually)"/>
    <x v="4"/>
    <x v="1"/>
    <x v="2"/>
    <m/>
    <m/>
    <x v="0"/>
    <n v="300000"/>
    <n v="341850"/>
    <m/>
    <m/>
    <m/>
  </r>
  <r>
    <x v="85"/>
    <s v="District Wide"/>
    <m/>
    <s v="ATH"/>
    <x v="2"/>
    <m/>
    <m/>
    <x v="28"/>
    <s v="Annual Bleacher Repair ($100,000 Annually)"/>
    <x v="4"/>
    <x v="1"/>
    <x v="2"/>
    <m/>
    <m/>
    <x v="0"/>
    <n v="200000"/>
    <n v="227900"/>
    <m/>
    <m/>
    <m/>
  </r>
  <r>
    <x v="98"/>
    <s v="District Wide"/>
    <m/>
    <s v="FIN"/>
    <x v="6"/>
    <m/>
    <m/>
    <x v="29"/>
    <s v="Annual Buses &amp; Other Vehicles"/>
    <x v="4"/>
    <x v="1"/>
    <x v="2"/>
    <m/>
    <m/>
    <x v="0"/>
    <n v="4855992"/>
    <n v="5533402.8839999996"/>
    <m/>
    <m/>
    <m/>
  </r>
  <r>
    <x v="85"/>
    <s v="District Wide"/>
    <m/>
    <s v="FIN"/>
    <x v="6"/>
    <m/>
    <m/>
    <x v="27"/>
    <s v="Annual Compliance w/Environmental Reg"/>
    <x v="4"/>
    <x v="1"/>
    <x v="2"/>
    <m/>
    <m/>
    <x v="0"/>
    <n v="454970"/>
    <n v="518438.315"/>
    <m/>
    <m/>
    <m/>
  </r>
  <r>
    <x v="87"/>
    <s v="District Wide"/>
    <m/>
    <s v="FIN"/>
    <x v="6"/>
    <m/>
    <m/>
    <x v="23"/>
    <s v="Annual Debt Service Payments"/>
    <x v="4"/>
    <x v="1"/>
    <x v="2"/>
    <m/>
    <m/>
    <x v="0"/>
    <n v="54561680"/>
    <n v="54561680"/>
    <m/>
    <m/>
    <m/>
  </r>
  <r>
    <x v="85"/>
    <s v="District Wide"/>
    <m/>
    <s v="PRT"/>
    <x v="2"/>
    <m/>
    <m/>
    <x v="48"/>
    <s v="Annual Exterior Paint 5 Yr. Rotation ($850,000 Annually)"/>
    <x v="4"/>
    <x v="1"/>
    <x v="2"/>
    <m/>
    <m/>
    <x v="0"/>
    <n v="1700000"/>
    <n v="1937150"/>
    <m/>
    <m/>
    <m/>
  </r>
  <r>
    <x v="85"/>
    <s v="District Wide"/>
    <m/>
    <s v="PRT"/>
    <x v="2"/>
    <m/>
    <m/>
    <x v="33"/>
    <s v="Annual Fire Alarm &amp; Suppression Upgrades ($200,000 Annually)"/>
    <x v="4"/>
    <x v="1"/>
    <x v="2"/>
    <m/>
    <m/>
    <x v="0"/>
    <n v="400000"/>
    <n v="455800"/>
    <m/>
    <m/>
    <m/>
  </r>
  <r>
    <x v="88"/>
    <s v="District Wide"/>
    <m/>
    <s v="PRT"/>
    <x v="0"/>
    <m/>
    <m/>
    <x v="33"/>
    <s v="Annual Fire Loop / Hydrants ($500,000 Annually)"/>
    <x v="4"/>
    <x v="1"/>
    <x v="2"/>
    <m/>
    <m/>
    <x v="0"/>
    <n v="1000000"/>
    <n v="1139500"/>
    <m/>
    <m/>
    <m/>
  </r>
  <r>
    <x v="85"/>
    <s v="District Wide"/>
    <m/>
    <s v="PRT"/>
    <x v="2"/>
    <m/>
    <m/>
    <x v="25"/>
    <s v="Annual Flooring Replacement"/>
    <x v="4"/>
    <x v="1"/>
    <x v="2"/>
    <m/>
    <m/>
    <x v="0"/>
    <n v="600000"/>
    <n v="683700"/>
    <m/>
    <m/>
    <m/>
  </r>
  <r>
    <x v="84"/>
    <s v="District Wide"/>
    <m/>
    <s v="ATH"/>
    <x v="5"/>
    <m/>
    <m/>
    <x v="17"/>
    <s v="Annual Gym Wood Floor Annual Maintenance ($60,000 Annually)"/>
    <x v="4"/>
    <x v="1"/>
    <x v="2"/>
    <m/>
    <m/>
    <x v="0"/>
    <n v="120000"/>
    <n v="136740"/>
    <m/>
    <m/>
    <m/>
  </r>
  <r>
    <x v="85"/>
    <s v="District Wide"/>
    <m/>
    <s v="PRT"/>
    <x v="2"/>
    <m/>
    <m/>
    <x v="6"/>
    <s v="Annual HVAC Equipment Replacements ($250,000 Annually)"/>
    <x v="4"/>
    <x v="1"/>
    <x v="2"/>
    <m/>
    <m/>
    <x v="0"/>
    <n v="500000"/>
    <n v="569750"/>
    <m/>
    <m/>
    <m/>
  </r>
  <r>
    <x v="85"/>
    <s v="District Wide"/>
    <m/>
    <s v="PRT"/>
    <x v="2"/>
    <m/>
    <m/>
    <x v="35"/>
    <s v="Annual Lift Station Upgrades ($100,000 Annually)"/>
    <x v="4"/>
    <x v="1"/>
    <x v="2"/>
    <m/>
    <m/>
    <x v="0"/>
    <n v="200000"/>
    <n v="227900"/>
    <m/>
    <m/>
    <m/>
  </r>
  <r>
    <x v="85"/>
    <s v="District Wide"/>
    <m/>
    <s v="FIN"/>
    <x v="6"/>
    <m/>
    <m/>
    <x v="36"/>
    <s v="Annual Maintenance &amp; Repairs Projects (Small)"/>
    <x v="4"/>
    <x v="1"/>
    <x v="2"/>
    <m/>
    <m/>
    <x v="0"/>
    <n v="2729818"/>
    <n v="3110627.611"/>
    <m/>
    <m/>
    <m/>
  </r>
  <r>
    <x v="85"/>
    <s v="District Wide"/>
    <m/>
    <s v="FIN"/>
    <x v="6"/>
    <m/>
    <m/>
    <x v="27"/>
    <s v="Annual Maintenance Health &amp; Safety"/>
    <x v="4"/>
    <x v="1"/>
    <x v="2"/>
    <m/>
    <m/>
    <x v="0"/>
    <n v="454970"/>
    <n v="518438.315"/>
    <m/>
    <m/>
    <m/>
  </r>
  <r>
    <x v="83"/>
    <s v="District Wide"/>
    <m/>
    <s v="PRT"/>
    <x v="2"/>
    <m/>
    <m/>
    <x v="21"/>
    <s v="Annual Marquee Sign Replacements ($15,000 Annually)"/>
    <x v="4"/>
    <x v="1"/>
    <x v="2"/>
    <m/>
    <m/>
    <x v="0"/>
    <n v="30000"/>
    <n v="34185"/>
    <m/>
    <m/>
    <m/>
  </r>
  <r>
    <x v="85"/>
    <s v="District Wide"/>
    <m/>
    <s v="PRT"/>
    <x v="2"/>
    <m/>
    <m/>
    <x v="37"/>
    <s v="Annual Pavement Maintenance 5 Yr. Rotation ($500,000 Annually)"/>
    <x v="4"/>
    <x v="1"/>
    <x v="2"/>
    <m/>
    <m/>
    <x v="0"/>
    <n v="1000000"/>
    <n v="1139500"/>
    <m/>
    <m/>
    <m/>
  </r>
  <r>
    <x v="85"/>
    <s v="District Wide"/>
    <m/>
    <s v="PRT"/>
    <x v="2"/>
    <m/>
    <m/>
    <x v="38"/>
    <s v="Annual Physical Education Equipment Replacements ($200,000 Annually)"/>
    <x v="4"/>
    <x v="1"/>
    <x v="1"/>
    <m/>
    <m/>
    <x v="0"/>
    <n v="400000"/>
    <n v="455800"/>
    <m/>
    <m/>
    <m/>
  </r>
  <r>
    <x v="85"/>
    <s v="District Wide"/>
    <m/>
    <s v="PRT"/>
    <x v="2"/>
    <m/>
    <m/>
    <x v="39"/>
    <s v="Annual Portable Maintenance &amp; Moving ($100,000 Annually)"/>
    <x v="4"/>
    <x v="1"/>
    <x v="2"/>
    <m/>
    <m/>
    <x v="0"/>
    <n v="200000"/>
    <n v="227900"/>
    <m/>
    <m/>
    <m/>
  </r>
  <r>
    <x v="85"/>
    <s v="District Wide"/>
    <m/>
    <s v="PRT"/>
    <x v="2"/>
    <m/>
    <m/>
    <x v="40"/>
    <s v="Annual Security Cameras &amp; Alarms"/>
    <x v="4"/>
    <x v="1"/>
    <x v="2"/>
    <m/>
    <m/>
    <x v="0"/>
    <n v="200000"/>
    <n v="227900"/>
    <m/>
    <m/>
    <m/>
  </r>
  <r>
    <x v="84"/>
    <s v="District Wide"/>
    <m/>
    <s v="ATH"/>
    <x v="2"/>
    <m/>
    <m/>
    <x v="11"/>
    <s v="Annual Sound System Repairs ($75,000 Annually)"/>
    <x v="4"/>
    <x v="1"/>
    <x v="2"/>
    <m/>
    <m/>
    <x v="0"/>
    <n v="150000"/>
    <n v="170925"/>
    <m/>
    <m/>
    <m/>
  </r>
  <r>
    <x v="91"/>
    <s v="District Wide"/>
    <m/>
    <s v="FIN"/>
    <x v="6"/>
    <m/>
    <m/>
    <x v="49"/>
    <s v="Annual Technology and Equipment (Incl Student Computers)"/>
    <x v="4"/>
    <x v="1"/>
    <x v="2"/>
    <m/>
    <m/>
    <x v="0"/>
    <n v="18923410"/>
    <n v="21563225.695"/>
    <m/>
    <m/>
    <m/>
  </r>
  <r>
    <x v="92"/>
    <s v="District Wide"/>
    <m/>
    <s v="FIN"/>
    <x v="6"/>
    <m/>
    <m/>
    <x v="1"/>
    <s v="Annual Telecommunications Repairs Projects (Small)"/>
    <x v="4"/>
    <x v="1"/>
    <x v="2"/>
    <m/>
    <m/>
    <x v="0"/>
    <n v="1873404"/>
    <n v="2134743.858"/>
    <m/>
    <m/>
    <m/>
  </r>
  <r>
    <x v="84"/>
    <s v="District Wide"/>
    <m/>
    <s v="ATH"/>
    <x v="2"/>
    <m/>
    <m/>
    <x v="4"/>
    <s v="Annual Athletic Court Maint 5 Year Rotation ($150,000 Annually)"/>
    <x v="3"/>
    <x v="1"/>
    <x v="2"/>
    <m/>
    <m/>
    <x v="0"/>
    <n v="300000"/>
    <n v="357060"/>
    <m/>
    <m/>
    <m/>
  </r>
  <r>
    <x v="85"/>
    <s v="District Wide"/>
    <m/>
    <s v="ATH"/>
    <x v="2"/>
    <m/>
    <m/>
    <x v="28"/>
    <s v="Annual Bleacher Repair ($100,000 Annually)"/>
    <x v="3"/>
    <x v="1"/>
    <x v="2"/>
    <m/>
    <m/>
    <x v="0"/>
    <n v="200000"/>
    <n v="238040"/>
    <m/>
    <m/>
    <m/>
  </r>
  <r>
    <x v="98"/>
    <s v="District Wide"/>
    <m/>
    <s v="FIN"/>
    <x v="6"/>
    <m/>
    <m/>
    <x v="29"/>
    <s v="Annual Buses &amp; Other Vehicles"/>
    <x v="3"/>
    <x v="1"/>
    <x v="2"/>
    <m/>
    <m/>
    <x v="0"/>
    <n v="5052174"/>
    <n v="6013097.4947999995"/>
    <m/>
    <m/>
    <m/>
  </r>
  <r>
    <x v="85"/>
    <s v="District Wide"/>
    <m/>
    <s v="FIN"/>
    <x v="6"/>
    <m/>
    <m/>
    <x v="27"/>
    <s v="Annual Compliance w/Environmental Reg"/>
    <x v="3"/>
    <x v="1"/>
    <x v="2"/>
    <m/>
    <m/>
    <x v="0"/>
    <n v="473350"/>
    <n v="563381.17000000004"/>
    <m/>
    <m/>
    <m/>
  </r>
  <r>
    <x v="87"/>
    <s v="District Wide"/>
    <m/>
    <s v="FIN"/>
    <x v="6"/>
    <m/>
    <m/>
    <x v="23"/>
    <s v="Annual Debt Service Payments"/>
    <x v="3"/>
    <x v="1"/>
    <x v="2"/>
    <m/>
    <m/>
    <x v="0"/>
    <n v="50647051"/>
    <n v="50647051"/>
    <m/>
    <m/>
    <m/>
  </r>
  <r>
    <x v="85"/>
    <s v="District Wide"/>
    <m/>
    <s v="PRT"/>
    <x v="2"/>
    <m/>
    <m/>
    <x v="48"/>
    <s v="Annual Exterior Paint 5 Yr. Rotation ($850,000 Annually)"/>
    <x v="3"/>
    <x v="1"/>
    <x v="2"/>
    <m/>
    <m/>
    <x v="0"/>
    <n v="1700000"/>
    <n v="2023340"/>
    <m/>
    <m/>
    <m/>
  </r>
  <r>
    <x v="85"/>
    <s v="District Wide"/>
    <m/>
    <s v="PRT"/>
    <x v="2"/>
    <m/>
    <m/>
    <x v="33"/>
    <s v="Annual Fire Alarm &amp; Suppression Upgrades ($200,000 Annually)"/>
    <x v="3"/>
    <x v="1"/>
    <x v="2"/>
    <m/>
    <m/>
    <x v="0"/>
    <n v="400000"/>
    <n v="476080"/>
    <m/>
    <m/>
    <m/>
  </r>
  <r>
    <x v="88"/>
    <s v="District Wide"/>
    <m/>
    <s v="PRT"/>
    <x v="0"/>
    <m/>
    <m/>
    <x v="33"/>
    <s v="Annual Fire Loop / Hydrants ($500,000 Annually)"/>
    <x v="3"/>
    <x v="1"/>
    <x v="2"/>
    <m/>
    <m/>
    <x v="0"/>
    <n v="1000000"/>
    <n v="1190200"/>
    <m/>
    <m/>
    <m/>
  </r>
  <r>
    <x v="85"/>
    <s v="District Wide"/>
    <m/>
    <s v="PRT"/>
    <x v="2"/>
    <m/>
    <m/>
    <x v="25"/>
    <s v="Annual Flooring Replacement"/>
    <x v="3"/>
    <x v="1"/>
    <x v="2"/>
    <m/>
    <m/>
    <x v="0"/>
    <n v="600000"/>
    <n v="714120"/>
    <m/>
    <m/>
    <m/>
  </r>
  <r>
    <x v="84"/>
    <s v="District Wide"/>
    <m/>
    <s v="ATH"/>
    <x v="5"/>
    <m/>
    <m/>
    <x v="17"/>
    <s v="Annual Gym Wood Floor Annual Maintenance ($60,000 Annually)"/>
    <x v="3"/>
    <x v="1"/>
    <x v="2"/>
    <m/>
    <m/>
    <x v="0"/>
    <n v="120000"/>
    <n v="142824"/>
    <m/>
    <m/>
    <m/>
  </r>
  <r>
    <x v="85"/>
    <s v="District Wide"/>
    <m/>
    <s v="PRT"/>
    <x v="2"/>
    <m/>
    <m/>
    <x v="6"/>
    <s v="Annual HVAC Equipment Replacements ($250,000 Annually)"/>
    <x v="3"/>
    <x v="1"/>
    <x v="2"/>
    <m/>
    <m/>
    <x v="0"/>
    <n v="500000"/>
    <n v="595100"/>
    <m/>
    <m/>
    <m/>
  </r>
  <r>
    <x v="85"/>
    <s v="District Wide"/>
    <m/>
    <s v="PRT"/>
    <x v="2"/>
    <m/>
    <m/>
    <x v="35"/>
    <s v="Annual Lift Station Upgrades ($100,000 Annually)"/>
    <x v="3"/>
    <x v="1"/>
    <x v="2"/>
    <m/>
    <m/>
    <x v="0"/>
    <n v="200000"/>
    <n v="238040"/>
    <m/>
    <m/>
    <m/>
  </r>
  <r>
    <x v="85"/>
    <s v="District Wide"/>
    <m/>
    <s v="FIN"/>
    <x v="6"/>
    <m/>
    <m/>
    <x v="36"/>
    <s v="Annual Maintenance &amp; Repairs Projects (Small)"/>
    <x v="3"/>
    <x v="1"/>
    <x v="2"/>
    <m/>
    <m/>
    <x v="0"/>
    <n v="2840102"/>
    <n v="3380289.4004000002"/>
    <m/>
    <m/>
    <m/>
  </r>
  <r>
    <x v="85"/>
    <s v="District Wide"/>
    <m/>
    <s v="FIN"/>
    <x v="6"/>
    <m/>
    <m/>
    <x v="27"/>
    <s v="Annual Maintenance Health &amp; Safety"/>
    <x v="3"/>
    <x v="1"/>
    <x v="2"/>
    <m/>
    <m/>
    <x v="0"/>
    <n v="473350"/>
    <n v="563381.17000000004"/>
    <m/>
    <m/>
    <m/>
  </r>
  <r>
    <x v="83"/>
    <s v="District Wide"/>
    <m/>
    <s v="PRT"/>
    <x v="2"/>
    <m/>
    <m/>
    <x v="21"/>
    <s v="Annual Marquee Sign Replacements ($15,000 Annually)"/>
    <x v="3"/>
    <x v="1"/>
    <x v="2"/>
    <m/>
    <m/>
    <x v="0"/>
    <n v="30000"/>
    <n v="35706"/>
    <m/>
    <m/>
    <m/>
  </r>
  <r>
    <x v="85"/>
    <s v="District Wide"/>
    <m/>
    <s v="PRT"/>
    <x v="2"/>
    <m/>
    <m/>
    <x v="37"/>
    <s v="Annual Pavement Maintenance 5 Yr. Rotation ($500,000 Annually)"/>
    <x v="3"/>
    <x v="1"/>
    <x v="2"/>
    <m/>
    <m/>
    <x v="0"/>
    <n v="1000000"/>
    <n v="1190200"/>
    <m/>
    <m/>
    <m/>
  </r>
  <r>
    <x v="85"/>
    <s v="District Wide"/>
    <m/>
    <s v="PRT"/>
    <x v="2"/>
    <m/>
    <m/>
    <x v="38"/>
    <s v="Annual Physical Education Equipment Replacements ($200,000 Annually)"/>
    <x v="3"/>
    <x v="1"/>
    <x v="1"/>
    <m/>
    <m/>
    <x v="0"/>
    <n v="400000"/>
    <n v="476080"/>
    <m/>
    <m/>
    <m/>
  </r>
  <r>
    <x v="85"/>
    <s v="District Wide"/>
    <m/>
    <s v="PRT"/>
    <x v="2"/>
    <m/>
    <m/>
    <x v="39"/>
    <s v="Annual Portable Maintenance &amp; Moving ($100,000 Annually)"/>
    <x v="3"/>
    <x v="1"/>
    <x v="2"/>
    <m/>
    <m/>
    <x v="0"/>
    <n v="200000"/>
    <n v="238040"/>
    <m/>
    <m/>
    <m/>
  </r>
  <r>
    <x v="85"/>
    <s v="District Wide"/>
    <m/>
    <s v="PRT"/>
    <x v="2"/>
    <m/>
    <m/>
    <x v="40"/>
    <s v="Annual Security Cameras &amp; Alarms"/>
    <x v="3"/>
    <x v="1"/>
    <x v="2"/>
    <m/>
    <m/>
    <x v="0"/>
    <n v="200000"/>
    <n v="238040"/>
    <m/>
    <m/>
    <m/>
  </r>
  <r>
    <x v="84"/>
    <s v="District Wide"/>
    <m/>
    <s v="ATH"/>
    <x v="2"/>
    <m/>
    <m/>
    <x v="11"/>
    <s v="Annual Sound System Repairs ($75,000 Annually)"/>
    <x v="3"/>
    <x v="1"/>
    <x v="2"/>
    <m/>
    <m/>
    <x v="0"/>
    <n v="150000"/>
    <n v="178530"/>
    <m/>
    <m/>
    <m/>
  </r>
  <r>
    <x v="91"/>
    <s v="District Wide"/>
    <m/>
    <s v="FIN"/>
    <x v="6"/>
    <m/>
    <m/>
    <x v="49"/>
    <s v="Annual Technology and Equipment (Incl Student Computers)"/>
    <x v="3"/>
    <x v="1"/>
    <x v="2"/>
    <m/>
    <m/>
    <x v="0"/>
    <n v="19491113"/>
    <n v="23198322.692600001"/>
    <m/>
    <m/>
    <m/>
  </r>
  <r>
    <x v="92"/>
    <s v="District Wide"/>
    <m/>
    <s v="FIN"/>
    <x v="6"/>
    <m/>
    <m/>
    <x v="1"/>
    <s v="Annual Telecommunications Repairs Projects (Small)"/>
    <x v="3"/>
    <x v="1"/>
    <x v="2"/>
    <m/>
    <m/>
    <x v="0"/>
    <n v="1949090"/>
    <n v="2319806.9180000001"/>
    <m/>
    <m/>
    <m/>
  </r>
  <r>
    <x v="88"/>
    <s v="Transportation SW"/>
    <m/>
    <s v="PRT"/>
    <x v="0"/>
    <m/>
    <m/>
    <x v="0"/>
    <s v="Construction of New Facility"/>
    <x v="3"/>
    <x v="1"/>
    <x v="2"/>
    <m/>
    <m/>
    <x v="0"/>
    <n v="5500000"/>
    <n v="6546100"/>
    <m/>
    <m/>
    <m/>
  </r>
  <r>
    <x v="88"/>
    <s v="New Elementary School"/>
    <m/>
    <s v="PLAN"/>
    <x v="0"/>
    <s v="Yes"/>
    <m/>
    <x v="51"/>
    <s v="Elementary U - Northwood"/>
    <x v="3"/>
    <x v="1"/>
    <x v="2"/>
    <m/>
    <m/>
    <x v="0"/>
    <n v="18597372"/>
    <n v="22134592.154399998"/>
    <m/>
    <m/>
    <m/>
  </r>
  <r>
    <x v="89"/>
    <s v="District Wide"/>
    <m/>
    <s v="PLAN"/>
    <x v="8"/>
    <m/>
    <m/>
    <x v="50"/>
    <s v="Property Acquisition - Elementary site #2 in Wiregrass"/>
    <x v="3"/>
    <x v="1"/>
    <x v="2"/>
    <m/>
    <m/>
    <x v="0"/>
    <n v="750000"/>
    <n v="892650"/>
    <m/>
    <m/>
    <m/>
  </r>
  <r>
    <x v="84"/>
    <s v="District Wide"/>
    <m/>
    <s v="ATH"/>
    <x v="2"/>
    <m/>
    <m/>
    <x v="4"/>
    <s v="Annual Athletic Court Maint 5 Year Rotation ($150,000 Annually)"/>
    <x v="5"/>
    <x v="1"/>
    <x v="2"/>
    <m/>
    <m/>
    <x v="0"/>
    <n v="300000"/>
    <n v="372930"/>
    <m/>
    <m/>
    <m/>
  </r>
  <r>
    <x v="85"/>
    <s v="District Wide"/>
    <m/>
    <s v="ATH"/>
    <x v="2"/>
    <m/>
    <m/>
    <x v="28"/>
    <s v="Annual Bleacher Repair ($100,000 Annually)"/>
    <x v="5"/>
    <x v="1"/>
    <x v="2"/>
    <m/>
    <m/>
    <x v="0"/>
    <n v="200000"/>
    <n v="248620"/>
    <m/>
    <m/>
    <m/>
  </r>
  <r>
    <x v="98"/>
    <s v="District Wide"/>
    <m/>
    <s v="FIN"/>
    <x v="6"/>
    <m/>
    <m/>
    <x v="29"/>
    <s v="Annual Buses &amp; Other Vehicles"/>
    <x v="5"/>
    <x v="1"/>
    <x v="2"/>
    <m/>
    <m/>
    <x v="0"/>
    <n v="5491238"/>
    <n v="6826157.9578"/>
    <m/>
    <m/>
    <m/>
  </r>
  <r>
    <x v="85"/>
    <s v="District Wide"/>
    <m/>
    <s v="FIN"/>
    <x v="6"/>
    <m/>
    <m/>
    <x v="27"/>
    <s v="Annual Compliance w/Environmental Reg"/>
    <x v="5"/>
    <x v="1"/>
    <x v="2"/>
    <m/>
    <m/>
    <x v="0"/>
    <n v="514487"/>
    <n v="639558.78969999996"/>
    <m/>
    <m/>
    <m/>
  </r>
  <r>
    <x v="87"/>
    <s v="District Wide"/>
    <m/>
    <s v="FIN"/>
    <x v="6"/>
    <m/>
    <m/>
    <x v="23"/>
    <s v="Annual Debt Service Payments"/>
    <x v="5"/>
    <x v="1"/>
    <x v="2"/>
    <m/>
    <m/>
    <x v="0"/>
    <n v="50936250"/>
    <n v="50936250"/>
    <m/>
    <m/>
    <m/>
  </r>
  <r>
    <x v="85"/>
    <s v="District Wide"/>
    <m/>
    <s v="PRT"/>
    <x v="2"/>
    <m/>
    <m/>
    <x v="48"/>
    <s v="Annual Exterior Paint 5 Yr. Rotation ($850,000 Annually)"/>
    <x v="5"/>
    <x v="1"/>
    <x v="2"/>
    <m/>
    <m/>
    <x v="0"/>
    <n v="1700000"/>
    <n v="2113270"/>
    <m/>
    <m/>
    <m/>
  </r>
  <r>
    <x v="85"/>
    <s v="District Wide"/>
    <m/>
    <s v="PRT"/>
    <x v="2"/>
    <m/>
    <m/>
    <x v="33"/>
    <s v="Annual Fire Alarm &amp; Suppression Upgrades ($200,000 Annually)"/>
    <x v="5"/>
    <x v="1"/>
    <x v="2"/>
    <m/>
    <m/>
    <x v="0"/>
    <n v="400000"/>
    <n v="497240"/>
    <m/>
    <m/>
    <m/>
  </r>
  <r>
    <x v="88"/>
    <s v="District Wide"/>
    <m/>
    <s v="PRT"/>
    <x v="0"/>
    <m/>
    <m/>
    <x v="33"/>
    <s v="Annual Fire Loop / Hydrants ($500,000 Annually)"/>
    <x v="5"/>
    <x v="1"/>
    <x v="2"/>
    <m/>
    <m/>
    <x v="0"/>
    <n v="1000000"/>
    <n v="1243100"/>
    <m/>
    <m/>
    <m/>
  </r>
  <r>
    <x v="85"/>
    <s v="District Wide"/>
    <m/>
    <s v="PRT"/>
    <x v="2"/>
    <m/>
    <m/>
    <x v="25"/>
    <s v="Annual Flooring Replacement"/>
    <x v="5"/>
    <x v="1"/>
    <x v="2"/>
    <m/>
    <m/>
    <x v="0"/>
    <n v="600000"/>
    <n v="745860"/>
    <m/>
    <m/>
    <m/>
  </r>
  <r>
    <x v="84"/>
    <s v="District Wide"/>
    <m/>
    <s v="ATH"/>
    <x v="5"/>
    <m/>
    <m/>
    <x v="17"/>
    <s v="Annual Gym Wood Floor Annual Maintenance ($60,000 Annually)"/>
    <x v="5"/>
    <x v="1"/>
    <x v="2"/>
    <m/>
    <m/>
    <x v="0"/>
    <n v="120000"/>
    <n v="149172"/>
    <m/>
    <m/>
    <m/>
  </r>
  <r>
    <x v="85"/>
    <s v="District Wide"/>
    <m/>
    <s v="PRT"/>
    <x v="2"/>
    <m/>
    <m/>
    <x v="6"/>
    <s v="Annual HVAC Equipment Replacements ($250,000 Annually)"/>
    <x v="5"/>
    <x v="1"/>
    <x v="2"/>
    <m/>
    <m/>
    <x v="0"/>
    <n v="500000"/>
    <n v="621550"/>
    <m/>
    <m/>
    <m/>
  </r>
  <r>
    <x v="85"/>
    <s v="District Wide"/>
    <m/>
    <s v="PRT"/>
    <x v="2"/>
    <m/>
    <m/>
    <x v="35"/>
    <s v="Annual Lift Station Upgrades ($100,000 Annually)"/>
    <x v="5"/>
    <x v="1"/>
    <x v="2"/>
    <m/>
    <m/>
    <x v="0"/>
    <n v="200000"/>
    <n v="248620"/>
    <m/>
    <m/>
    <m/>
  </r>
  <r>
    <x v="85"/>
    <s v="District Wide"/>
    <m/>
    <s v="FIN"/>
    <x v="6"/>
    <m/>
    <m/>
    <x v="36"/>
    <s v="Annual Maintenance &amp; Repairs Projects (Small)"/>
    <x v="5"/>
    <x v="1"/>
    <x v="2"/>
    <m/>
    <m/>
    <x v="0"/>
    <n v="3086924"/>
    <n v="3837355.2244000002"/>
    <m/>
    <m/>
    <m/>
  </r>
  <r>
    <x v="85"/>
    <s v="District Wide"/>
    <m/>
    <s v="FIN"/>
    <x v="6"/>
    <m/>
    <m/>
    <x v="27"/>
    <s v="Annual Maintenance Health &amp; Safety"/>
    <x v="5"/>
    <x v="1"/>
    <x v="2"/>
    <m/>
    <m/>
    <x v="0"/>
    <n v="514487"/>
    <n v="639558.78969999996"/>
    <m/>
    <m/>
    <m/>
  </r>
  <r>
    <x v="83"/>
    <s v="District Wide"/>
    <m/>
    <s v="PRT"/>
    <x v="2"/>
    <m/>
    <m/>
    <x v="21"/>
    <s v="Annual Marquee Sign Replacements ($15,000 Annually)"/>
    <x v="5"/>
    <x v="1"/>
    <x v="2"/>
    <m/>
    <m/>
    <x v="0"/>
    <n v="30000"/>
    <n v="37293"/>
    <m/>
    <m/>
    <m/>
  </r>
  <r>
    <x v="85"/>
    <s v="District Wide"/>
    <m/>
    <s v="PRT"/>
    <x v="2"/>
    <m/>
    <m/>
    <x v="37"/>
    <s v="Annual Pavement Maintenance 5 Yr. Rotation ($500,000 Annually)"/>
    <x v="5"/>
    <x v="1"/>
    <x v="2"/>
    <m/>
    <m/>
    <x v="0"/>
    <n v="1000000"/>
    <n v="1243100"/>
    <m/>
    <m/>
    <m/>
  </r>
  <r>
    <x v="85"/>
    <s v="District Wide"/>
    <m/>
    <s v="PRT"/>
    <x v="2"/>
    <m/>
    <m/>
    <x v="38"/>
    <s v="Annual Physical Education Equipment Replacements ($200,000 Annually)"/>
    <x v="5"/>
    <x v="1"/>
    <x v="1"/>
    <m/>
    <m/>
    <x v="0"/>
    <n v="400000"/>
    <n v="497240"/>
    <m/>
    <m/>
    <m/>
  </r>
  <r>
    <x v="85"/>
    <s v="District Wide"/>
    <m/>
    <s v="PRT"/>
    <x v="2"/>
    <m/>
    <m/>
    <x v="39"/>
    <s v="Annual Portable Maintenance &amp; Moving ($100,000 Annually)"/>
    <x v="5"/>
    <x v="1"/>
    <x v="2"/>
    <m/>
    <m/>
    <x v="0"/>
    <n v="200000"/>
    <n v="248620"/>
    <m/>
    <m/>
    <m/>
  </r>
  <r>
    <x v="85"/>
    <s v="District Wide"/>
    <m/>
    <s v="PRT"/>
    <x v="2"/>
    <m/>
    <m/>
    <x v="40"/>
    <s v="Annual Security Cameras &amp; Alarms"/>
    <x v="5"/>
    <x v="1"/>
    <x v="2"/>
    <m/>
    <m/>
    <x v="0"/>
    <n v="200000"/>
    <n v="248620"/>
    <m/>
    <m/>
    <m/>
  </r>
  <r>
    <x v="84"/>
    <s v="District Wide"/>
    <m/>
    <s v="ATH"/>
    <x v="2"/>
    <m/>
    <m/>
    <x v="11"/>
    <s v="Annual Sound System Repairs ($75,000 Annually)"/>
    <x v="5"/>
    <x v="1"/>
    <x v="2"/>
    <m/>
    <m/>
    <x v="0"/>
    <n v="150000"/>
    <n v="186465"/>
    <m/>
    <m/>
    <m/>
  </r>
  <r>
    <x v="91"/>
    <s v="District Wide"/>
    <m/>
    <s v="FIN"/>
    <x v="6"/>
    <m/>
    <m/>
    <x v="49"/>
    <s v="Annual Technology and Equipment (Incl Student Computers)"/>
    <x v="5"/>
    <x v="1"/>
    <x v="2"/>
    <m/>
    <m/>
    <x v="0"/>
    <n v="20075846"/>
    <n v="24956284.162599999"/>
    <m/>
    <m/>
    <m/>
  </r>
  <r>
    <x v="92"/>
    <s v="District Wide"/>
    <m/>
    <s v="FIN"/>
    <x v="6"/>
    <m/>
    <m/>
    <x v="1"/>
    <s v="Annual Telecommunications Repairs Projects (Small)"/>
    <x v="5"/>
    <x v="1"/>
    <x v="2"/>
    <m/>
    <m/>
    <x v="0"/>
    <n v="2118477"/>
    <n v="2633478.7587000001"/>
    <m/>
    <m/>
    <m/>
  </r>
  <r>
    <x v="93"/>
    <s v="District Complex"/>
    <m/>
    <s v="PRT"/>
    <x v="4"/>
    <m/>
    <m/>
    <x v="6"/>
    <s v="District Complex - Bulding 4 HVAC Replace Control System"/>
    <x v="5"/>
    <x v="1"/>
    <x v="2"/>
    <m/>
    <m/>
    <x v="0"/>
    <n v="200000"/>
    <n v="248620"/>
    <m/>
    <m/>
    <m/>
  </r>
  <r>
    <x v="88"/>
    <s v="New Elementary School"/>
    <m/>
    <s v="PLAN"/>
    <x v="0"/>
    <s v="Yes"/>
    <m/>
    <x v="52"/>
    <s v="Elementary Q - 54 Corridor near Suncoast Parkway"/>
    <x v="5"/>
    <x v="1"/>
    <x v="2"/>
    <m/>
    <m/>
    <x v="0"/>
    <n v="20121372"/>
    <n v="25012877.533199999"/>
    <m/>
    <m/>
    <m/>
  </r>
  <r>
    <x v="89"/>
    <s v="District Wide"/>
    <m/>
    <s v="PLAN"/>
    <x v="8"/>
    <m/>
    <m/>
    <x v="50"/>
    <s v="Property Acquisition - Elementary site #3 in Wiregrass"/>
    <x v="5"/>
    <x v="1"/>
    <x v="2"/>
    <m/>
    <m/>
    <x v="0"/>
    <n v="750000"/>
    <n v="932325"/>
    <m/>
    <m/>
    <m/>
  </r>
  <r>
    <x v="85"/>
    <s v="District Wide"/>
    <m/>
    <s v="FIN"/>
    <x v="6"/>
    <m/>
    <m/>
    <x v="22"/>
    <s v="Annual Compliance with ADA"/>
    <x v="4"/>
    <x v="1"/>
    <x v="2"/>
    <m/>
    <m/>
    <x v="0"/>
    <n v="300000"/>
    <n v="341850"/>
    <m/>
    <m/>
    <s v="Added at the request of CS&amp;CC"/>
  </r>
  <r>
    <x v="85"/>
    <s v="District Wide"/>
    <m/>
    <s v="FIN"/>
    <x v="6"/>
    <m/>
    <m/>
    <x v="22"/>
    <s v="Annual Compliance with ADA"/>
    <x v="3"/>
    <x v="1"/>
    <x v="2"/>
    <m/>
    <m/>
    <x v="0"/>
    <n v="300000"/>
    <n v="357060"/>
    <m/>
    <m/>
    <s v="Added at the request of CS&amp;CC"/>
  </r>
  <r>
    <x v="85"/>
    <s v="District Wide"/>
    <m/>
    <s v="FIN"/>
    <x v="6"/>
    <m/>
    <m/>
    <x v="22"/>
    <s v="Annual Compliance with ADA"/>
    <x v="5"/>
    <x v="1"/>
    <x v="2"/>
    <m/>
    <m/>
    <x v="0"/>
    <n v="300000"/>
    <n v="372930"/>
    <m/>
    <m/>
    <s v="Added at the request of CS&amp;CC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22">
  <r>
    <s v="0331"/>
    <x v="0"/>
    <n v="1971"/>
    <s v="ATH"/>
    <s v="ATH"/>
    <m/>
    <m/>
    <x v="0"/>
    <s v="820400331"/>
    <m/>
    <s v="Scoreboard Replacement(s)"/>
    <x v="0"/>
    <s v="13/14"/>
    <s v="3709  3713"/>
    <m/>
    <m/>
    <m/>
    <n v="40000"/>
    <n v="41780"/>
    <m/>
    <m/>
    <m/>
  </r>
  <r>
    <s v="0063"/>
    <x v="1"/>
    <n v="1998"/>
    <s v="ATH"/>
    <s v="ATH"/>
    <m/>
    <m/>
    <x v="0"/>
    <s v="820400063"/>
    <m/>
    <s v="Scoreboard Replacement(s)"/>
    <x v="1"/>
    <m/>
    <m/>
    <m/>
    <m/>
    <m/>
    <n v="75000"/>
    <n v="75000"/>
    <m/>
    <m/>
    <m/>
  </r>
  <r>
    <s v="0069"/>
    <x v="2"/>
    <n v="2000"/>
    <s v="ATH"/>
    <s v="ATH"/>
    <m/>
    <m/>
    <x v="1"/>
    <s v="820000069"/>
    <m/>
    <s v="Sand &amp; Paint Gym Floors"/>
    <x v="2"/>
    <m/>
    <m/>
    <m/>
    <m/>
    <m/>
    <n v="25000"/>
    <n v="28487.5"/>
    <m/>
    <m/>
    <m/>
  </r>
  <r>
    <s v="0086"/>
    <x v="3"/>
    <n v="2006"/>
    <s v="ATH"/>
    <s v="ATH"/>
    <m/>
    <m/>
    <x v="1"/>
    <s v="820000086"/>
    <m/>
    <s v="Sand &amp; Paint Gym Floors"/>
    <x v="3"/>
    <m/>
    <m/>
    <m/>
    <m/>
    <m/>
    <n v="25000"/>
    <n v="27272.5"/>
    <m/>
    <m/>
    <m/>
  </r>
  <r>
    <s v="0089"/>
    <x v="4"/>
    <n v="2006"/>
    <s v="ATH"/>
    <s v="ATH"/>
    <m/>
    <m/>
    <x v="1"/>
    <s v="820000089"/>
    <m/>
    <s v="Sand &amp; Paint Gym Floors"/>
    <x v="3"/>
    <m/>
    <m/>
    <m/>
    <m/>
    <m/>
    <n v="25000"/>
    <n v="27272.5"/>
    <m/>
    <m/>
    <m/>
  </r>
  <r>
    <s v="0090"/>
    <x v="5"/>
    <n v="2006"/>
    <s v="ATH"/>
    <s v="ATH"/>
    <m/>
    <m/>
    <x v="1"/>
    <s v="820000090"/>
    <m/>
    <s v="Sand &amp; Paint Gym Floors"/>
    <x v="4"/>
    <m/>
    <m/>
    <m/>
    <m/>
    <m/>
    <n v="40000"/>
    <n v="47608"/>
    <m/>
    <m/>
    <m/>
  </r>
  <r>
    <s v="0090"/>
    <x v="5"/>
    <n v="2006"/>
    <s v="ATH"/>
    <s v="ATH"/>
    <m/>
    <m/>
    <x v="0"/>
    <s v="820400090"/>
    <m/>
    <s v="Scoreboard Replacement(s)"/>
    <x v="4"/>
    <m/>
    <m/>
    <m/>
    <m/>
    <m/>
    <n v="75000"/>
    <n v="89265"/>
    <m/>
    <m/>
    <m/>
  </r>
  <r>
    <s v="0100"/>
    <x v="6"/>
    <n v="2007"/>
    <s v="ATH"/>
    <s v="ATH"/>
    <m/>
    <m/>
    <x v="2"/>
    <s v="820500100"/>
    <m/>
    <s v="Resurface Track Courts"/>
    <x v="4"/>
    <m/>
    <m/>
    <m/>
    <m/>
    <m/>
    <n v="50000"/>
    <n v="59510"/>
    <m/>
    <m/>
    <m/>
  </r>
  <r>
    <s v="0100"/>
    <x v="6"/>
    <n v="2007"/>
    <s v="ATH"/>
    <s v="ATH"/>
    <m/>
    <m/>
    <x v="1"/>
    <s v="820000100"/>
    <m/>
    <s v="Sand &amp; Paint Gym Floors"/>
    <x v="4"/>
    <m/>
    <m/>
    <m/>
    <m/>
    <m/>
    <n v="25000"/>
    <n v="29755"/>
    <m/>
    <m/>
    <m/>
  </r>
  <r>
    <s v="0101"/>
    <x v="7"/>
    <n v="2007"/>
    <s v="ATH"/>
    <s v="ATH"/>
    <m/>
    <m/>
    <x v="1"/>
    <s v="820000101"/>
    <m/>
    <s v="Sand &amp; Paint Gym Floors"/>
    <x v="4"/>
    <m/>
    <m/>
    <m/>
    <m/>
    <m/>
    <n v="25000"/>
    <n v="29755"/>
    <m/>
    <m/>
    <m/>
  </r>
  <r>
    <s v="0103"/>
    <x v="8"/>
    <n v="2008"/>
    <s v="ATH"/>
    <s v="ATH"/>
    <m/>
    <m/>
    <x v="2"/>
    <s v="820500103"/>
    <m/>
    <s v="Resurface Track Courts"/>
    <x v="4"/>
    <m/>
    <m/>
    <m/>
    <m/>
    <m/>
    <n v="50000"/>
    <n v="59510"/>
    <m/>
    <m/>
    <m/>
  </r>
  <r>
    <s v="0103"/>
    <x v="8"/>
    <n v="2008"/>
    <s v="ATH"/>
    <s v="ATH"/>
    <m/>
    <m/>
    <x v="1"/>
    <s v="820000103"/>
    <m/>
    <s v="Sand &amp; Paint Gym Floors"/>
    <x v="4"/>
    <m/>
    <m/>
    <m/>
    <m/>
    <m/>
    <n v="25000"/>
    <n v="29755"/>
    <m/>
    <m/>
    <m/>
  </r>
  <r>
    <s v="0113"/>
    <x v="9"/>
    <n v="2009"/>
    <s v="ATH"/>
    <s v="ATH"/>
    <m/>
    <m/>
    <x v="1"/>
    <s v="820000113"/>
    <m/>
    <s v="Sand &amp; Paint Gym Floors"/>
    <x v="4"/>
    <m/>
    <m/>
    <m/>
    <m/>
    <m/>
    <n v="25000"/>
    <n v="29755"/>
    <m/>
    <m/>
    <m/>
  </r>
  <r>
    <s v="0261"/>
    <x v="10"/>
    <n v="1964"/>
    <s v="ATH"/>
    <s v="ATH"/>
    <m/>
    <m/>
    <x v="1"/>
    <s v="820000261"/>
    <m/>
    <s v="Sand &amp; Paint Gym Floors"/>
    <x v="2"/>
    <m/>
    <m/>
    <m/>
    <m/>
    <m/>
    <n v="25000"/>
    <n v="28487.5"/>
    <m/>
    <m/>
    <m/>
  </r>
  <r>
    <s v="0521"/>
    <x v="11"/>
    <n v="1973"/>
    <s v="ATH"/>
    <s v="ATH"/>
    <m/>
    <m/>
    <x v="2"/>
    <s v="820500521"/>
    <m/>
    <s v="Track Overlay"/>
    <x v="2"/>
    <m/>
    <m/>
    <m/>
    <m/>
    <m/>
    <n v="50000"/>
    <n v="56975"/>
    <m/>
    <m/>
    <m/>
  </r>
  <r>
    <s v="0921"/>
    <x v="12"/>
    <n v="1977"/>
    <s v="ATH"/>
    <s v="ATH"/>
    <m/>
    <m/>
    <x v="2"/>
    <s v="820500921"/>
    <m/>
    <s v="Track Overlay"/>
    <x v="0"/>
    <m/>
    <m/>
    <m/>
    <m/>
    <m/>
    <n v="40000"/>
    <n v="41780"/>
    <m/>
    <m/>
    <m/>
  </r>
  <r>
    <s v="0931"/>
    <x v="13"/>
    <n v="1977"/>
    <s v="ATH"/>
    <s v="ATH"/>
    <m/>
    <m/>
    <x v="0"/>
    <s v="820400931"/>
    <m/>
    <s v="Scoreboard Replacement(s)"/>
    <x v="0"/>
    <m/>
    <m/>
    <m/>
    <m/>
    <m/>
    <n v="25000"/>
    <n v="26112.5"/>
    <m/>
    <m/>
    <m/>
  </r>
  <r>
    <s v="0931"/>
    <x v="13"/>
    <n v="1977"/>
    <s v="ATH"/>
    <s v="ATH"/>
    <m/>
    <m/>
    <x v="0"/>
    <s v="820400931"/>
    <m/>
    <s v="Scoreboard Replacement(s)"/>
    <x v="3"/>
    <m/>
    <m/>
    <m/>
    <m/>
    <m/>
    <n v="25000"/>
    <n v="27272.5"/>
    <m/>
    <m/>
    <m/>
  </r>
  <r>
    <s v="0931"/>
    <x v="13"/>
    <n v="1977"/>
    <s v="ATH"/>
    <s v="ATH"/>
    <m/>
    <m/>
    <x v="1"/>
    <s v="820000931"/>
    <m/>
    <s v="Sand &amp; Paint Gym Floors"/>
    <x v="2"/>
    <m/>
    <m/>
    <m/>
    <m/>
    <m/>
    <n v="60000"/>
    <n v="68370"/>
    <m/>
    <m/>
    <m/>
  </r>
  <r>
    <s v="0931"/>
    <x v="13"/>
    <n v="1977"/>
    <s v="ATH"/>
    <s v="ATH"/>
    <m/>
    <m/>
    <x v="2"/>
    <s v="820500931"/>
    <m/>
    <s v="Track Overlay"/>
    <x v="2"/>
    <m/>
    <m/>
    <m/>
    <m/>
    <m/>
    <n v="50000"/>
    <n v="56975"/>
    <m/>
    <m/>
    <m/>
  </r>
  <r>
    <s v="9430"/>
    <x v="14"/>
    <m/>
    <s v="ATH"/>
    <s v="ATH"/>
    <m/>
    <m/>
    <x v="1"/>
    <s v="820009430"/>
    <m/>
    <s v="Annual Gym Wood Floor Annual Maintenance ($60,000 Annually)"/>
    <x v="0"/>
    <m/>
    <m/>
    <m/>
    <m/>
    <m/>
    <n v="120000"/>
    <n v="125340"/>
    <m/>
    <m/>
    <m/>
  </r>
  <r>
    <s v="9430"/>
    <x v="14"/>
    <m/>
    <s v="ATH"/>
    <s v="ATH"/>
    <m/>
    <m/>
    <x v="1"/>
    <s v="820009430"/>
    <m/>
    <s v="Annual Gym Wood Floor Annual Maintenance ($60,000 Annually)"/>
    <x v="3"/>
    <m/>
    <m/>
    <m/>
    <m/>
    <m/>
    <n v="120000"/>
    <n v="130908"/>
    <m/>
    <m/>
    <m/>
  </r>
  <r>
    <s v="9430"/>
    <x v="14"/>
    <m/>
    <s v="ATH"/>
    <s v="ATH"/>
    <m/>
    <m/>
    <x v="1"/>
    <s v="820009430"/>
    <m/>
    <s v="Annual Gym Wood Floor Annual Maintenance ($60,000 Annually)"/>
    <x v="2"/>
    <m/>
    <m/>
    <m/>
    <m/>
    <m/>
    <n v="120000"/>
    <n v="136740"/>
    <m/>
    <m/>
    <m/>
  </r>
  <r>
    <s v="9430"/>
    <x v="14"/>
    <m/>
    <s v="ATH"/>
    <s v="ATH"/>
    <m/>
    <m/>
    <x v="1"/>
    <s v="820009430"/>
    <m/>
    <s v="Annual Gym Wood Floor Annual Maintenance ($60,000 Annually)"/>
    <x v="4"/>
    <m/>
    <m/>
    <m/>
    <m/>
    <m/>
    <n v="120000"/>
    <n v="142824"/>
    <m/>
    <m/>
    <m/>
  </r>
  <r>
    <s v="9430"/>
    <x v="14"/>
    <m/>
    <s v="ATH"/>
    <s v="ATH"/>
    <m/>
    <m/>
    <x v="1"/>
    <s v="820009430"/>
    <m/>
    <s v="Annual Gym Wood Floor Annual Maintenance ($60,000 Annually)"/>
    <x v="5"/>
    <m/>
    <m/>
    <m/>
    <m/>
    <m/>
    <n v="120000"/>
    <n v="149172"/>
    <m/>
    <m/>
    <m/>
  </r>
  <r>
    <s v="0063"/>
    <x v="1"/>
    <n v="1998"/>
    <s v="CCTE"/>
    <s v="CS&amp;CC"/>
    <m/>
    <m/>
    <x v="3"/>
    <s v="852400063"/>
    <m/>
    <s v="Career Academy - Automotive"/>
    <x v="1"/>
    <s v="13/14"/>
    <s v="3712"/>
    <n v="43499"/>
    <m/>
    <m/>
    <n v="16416"/>
    <n v="16416"/>
    <m/>
    <m/>
    <s v="Carry Forward from 12/13"/>
  </r>
  <r>
    <s v="0021"/>
    <x v="15"/>
    <n v="1925"/>
    <s v="PRT"/>
    <s v="CS&amp;CC"/>
    <m/>
    <m/>
    <x v="4"/>
    <s v="861000021"/>
    <m/>
    <s v="Remodel School - Build New Cafeteria, Tear Down Old Cafeteria, Remove Concrete Portables, Traffic And Parking Improvements, Replace Remaining Old Windows, Install Securtiy System"/>
    <x v="0"/>
    <s v="13/14"/>
    <s v="3921"/>
    <n v="7500000"/>
    <m/>
    <m/>
    <n v="6510441"/>
    <n v="6800155.6244999999"/>
    <m/>
    <m/>
    <m/>
  </r>
  <r>
    <s v="0031"/>
    <x v="16"/>
    <n v="1964"/>
    <s v="PRT"/>
    <s v="CS&amp;CC"/>
    <s v="Yes"/>
    <m/>
    <x v="4"/>
    <s v="861000031"/>
    <m/>
    <s v="Master Plan Redevelopment - Finish Road/Retaining Wall"/>
    <x v="1"/>
    <s v="13/14"/>
    <s v="3903"/>
    <n v="330487"/>
    <m/>
    <s v="Penny/Intrl"/>
    <n v="385148"/>
    <n v="385148"/>
    <n v="250000"/>
    <s v="In Progress"/>
    <m/>
  </r>
  <r>
    <s v="0031"/>
    <x v="16"/>
    <n v="1964"/>
    <s v="PRT"/>
    <s v="CS&amp;CC"/>
    <m/>
    <m/>
    <x v="5"/>
    <s v="850000031"/>
    <m/>
    <s v="Master Redevelopment"/>
    <x v="6"/>
    <s v="1314"/>
    <s v="3903"/>
    <n v="129375"/>
    <m/>
    <m/>
    <m/>
    <m/>
    <m/>
    <m/>
    <m/>
  </r>
  <r>
    <s v="0031"/>
    <x v="16"/>
    <n v="1964"/>
    <s v="ATH"/>
    <s v="CS&amp;CC"/>
    <m/>
    <m/>
    <x v="2"/>
    <s v="820500031"/>
    <m/>
    <s v="New Bleachers, Concession Stand, Public Restrooms, Male/Female Lockers"/>
    <x v="0"/>
    <m/>
    <m/>
    <m/>
    <m/>
    <m/>
    <n v="2500000"/>
    <n v="2611250"/>
    <m/>
    <m/>
    <m/>
  </r>
  <r>
    <s v="0031"/>
    <x v="16"/>
    <n v="1964"/>
    <s v="FNS"/>
    <s v="CS&amp;CC"/>
    <m/>
    <m/>
    <x v="6"/>
    <s v="852500031"/>
    <m/>
    <s v="Serving Line Renovation"/>
    <x v="4"/>
    <m/>
    <m/>
    <m/>
    <m/>
    <m/>
    <n v="1079880"/>
    <n v="1285273.176"/>
    <m/>
    <m/>
    <m/>
  </r>
  <r>
    <s v="0069"/>
    <x v="17"/>
    <n v="2001"/>
    <s v="PRT"/>
    <s v="CS&amp;CC"/>
    <m/>
    <m/>
    <x v="7"/>
    <s v="851900069"/>
    <m/>
    <s v="EHPA Generator Shelter"/>
    <x v="1"/>
    <s v="13/14"/>
    <s v="3712"/>
    <n v="50000"/>
    <m/>
    <m/>
    <n v="60000"/>
    <n v="60000"/>
    <m/>
    <m/>
    <s v="Well and Sanitary Lift coded to Centennial ES 0401"/>
  </r>
  <r>
    <s v="0073"/>
    <x v="18"/>
    <n v="2000"/>
    <s v="FNS"/>
    <s v="CS&amp;CC"/>
    <m/>
    <m/>
    <x v="6"/>
    <s v="852500073"/>
    <m/>
    <s v="Kitchen Renovation - Phase 2"/>
    <x v="1"/>
    <s v="13/14"/>
    <s v="3611  3709"/>
    <n v="1859973"/>
    <m/>
    <m/>
    <n v="1343003"/>
    <n v="1343003"/>
    <m/>
    <s v="Summer"/>
    <m/>
  </r>
  <r>
    <s v="0085"/>
    <x v="19"/>
    <n v="2007"/>
    <s v="PRT"/>
    <s v="CS&amp;CC"/>
    <m/>
    <m/>
    <x v="8"/>
    <s v="851100085"/>
    <m/>
    <s v="Add Dehumidification"/>
    <x v="1"/>
    <s v="13/14"/>
    <s v="3709    3711"/>
    <n v="74148"/>
    <m/>
    <m/>
    <n v="1006"/>
    <n v="1006"/>
    <m/>
    <s v="In Progress"/>
    <m/>
  </r>
  <r>
    <s v="0057"/>
    <x v="20"/>
    <n v="1995"/>
    <s v="PRT"/>
    <s v="CS&amp;CC"/>
    <m/>
    <m/>
    <x v="8"/>
    <s v="851100057"/>
    <m/>
    <s v="HVAC Chiller Pipe Replacement"/>
    <x v="1"/>
    <s v="13/14"/>
    <s v="3611"/>
    <n v="721373"/>
    <m/>
    <m/>
    <n v="68774"/>
    <n v="68774"/>
    <m/>
    <s v="In Progress"/>
    <m/>
  </r>
  <r>
    <s v="0057"/>
    <x v="20"/>
    <n v="1995"/>
    <s v="IS"/>
    <s v="CS&amp;CC"/>
    <m/>
    <m/>
    <x v="9"/>
    <s v="830000057"/>
    <m/>
    <s v="Technology Infrastructure Upgrades"/>
    <x v="1"/>
    <m/>
    <m/>
    <m/>
    <m/>
    <m/>
    <n v="650000"/>
    <n v="650000"/>
    <m/>
    <m/>
    <s v="IS needs to prioritze"/>
  </r>
  <r>
    <s v="0093"/>
    <x v="21"/>
    <n v="2008"/>
    <s v="PRT"/>
    <s v="CS&amp;CC"/>
    <m/>
    <m/>
    <x v="10"/>
    <s v="861100093"/>
    <m/>
    <s v="Traffic Safety and Parking Improvements"/>
    <x v="1"/>
    <s v="13/14"/>
    <s v="3710  3711  3712  3713  3902"/>
    <n v="582703"/>
    <m/>
    <m/>
    <n v="90576"/>
    <n v="90576"/>
    <m/>
    <s v="In Progress"/>
    <s v="Need addl funding - $165,000 more than original $490,000"/>
  </r>
  <r>
    <s v="0131"/>
    <x v="22"/>
    <n v="1973"/>
    <s v="ATH"/>
    <s v="CS&amp;CC"/>
    <s v="Yes"/>
    <m/>
    <x v="11"/>
    <s v="820200131"/>
    <m/>
    <s v="Weight Room Renovation/Expansion"/>
    <x v="1"/>
    <s v="13/14"/>
    <s v="3712  3903"/>
    <m/>
    <m/>
    <m/>
    <n v="468257"/>
    <n v="468257"/>
    <m/>
    <m/>
    <m/>
  </r>
  <r>
    <s v="0057"/>
    <x v="20"/>
    <n v="1995"/>
    <s v="SCHOOL"/>
    <s v="CS&amp;CC"/>
    <m/>
    <m/>
    <x v="12"/>
    <s v="862000057"/>
    <m/>
    <s v="Covered Walkways"/>
    <x v="5"/>
    <m/>
    <m/>
    <m/>
    <m/>
    <m/>
    <n v="80000"/>
    <n v="99448"/>
    <m/>
    <m/>
    <m/>
  </r>
  <r>
    <s v="0331"/>
    <x v="0"/>
    <n v="1971"/>
    <s v="FNS"/>
    <s v="CS&amp;CC"/>
    <m/>
    <m/>
    <x v="13"/>
    <s v="840700331"/>
    <m/>
    <s v="Cooler / Freezer  "/>
    <x v="1"/>
    <s v="13/14"/>
    <s v="3709"/>
    <m/>
    <m/>
    <m/>
    <n v="9879"/>
    <n v="9879"/>
    <m/>
    <s v="Summer"/>
    <m/>
  </r>
  <r>
    <s v="0059"/>
    <x v="23"/>
    <n v="1994"/>
    <s v="FNS"/>
    <s v="CS&amp;CC"/>
    <m/>
    <m/>
    <x v="6"/>
    <s v="852500059"/>
    <m/>
    <s v="Serving Line Renovation"/>
    <x v="3"/>
    <m/>
    <m/>
    <m/>
    <m/>
    <m/>
    <n v="315497"/>
    <n v="344175.67729999998"/>
    <m/>
    <m/>
    <m/>
  </r>
  <r>
    <s v="0059"/>
    <x v="23"/>
    <n v="1994"/>
    <s v="SCHOOL"/>
    <s v="CS&amp;CC"/>
    <m/>
    <m/>
    <x v="14"/>
    <s v="861900059"/>
    <m/>
    <s v="Covered Walkways"/>
    <x v="5"/>
    <m/>
    <m/>
    <m/>
    <m/>
    <m/>
    <n v="135000"/>
    <n v="167818.5"/>
    <m/>
    <m/>
    <m/>
  </r>
  <r>
    <s v="0060"/>
    <x v="24"/>
    <n v="1996"/>
    <s v="FNS"/>
    <s v="CS&amp;CC"/>
    <m/>
    <m/>
    <x v="8"/>
    <s v="851100060"/>
    <m/>
    <s v="A/C Renovation To Kitchen "/>
    <x v="3"/>
    <m/>
    <m/>
    <m/>
    <m/>
    <m/>
    <n v="195000"/>
    <n v="212725.5"/>
    <m/>
    <m/>
    <m/>
  </r>
  <r>
    <s v="0060"/>
    <x v="24"/>
    <n v="1996"/>
    <s v="FNS"/>
    <s v="CS&amp;CC"/>
    <m/>
    <m/>
    <x v="6"/>
    <s v="852500060"/>
    <m/>
    <s v="Serving Line Renovation"/>
    <x v="3"/>
    <m/>
    <m/>
    <m/>
    <m/>
    <m/>
    <n v="315497"/>
    <n v="344175.67729999998"/>
    <m/>
    <m/>
    <m/>
  </r>
  <r>
    <s v="0061"/>
    <x v="25"/>
    <n v="1954"/>
    <s v="IS"/>
    <s v="CS&amp;CC"/>
    <m/>
    <m/>
    <x v="9"/>
    <s v="830000061"/>
    <s v="Merge with renovation"/>
    <s v="Technology Infrastructure Upgrades"/>
    <x v="1"/>
    <m/>
    <m/>
    <m/>
    <m/>
    <m/>
    <n v="425000"/>
    <n v="425000"/>
    <m/>
    <m/>
    <s v="IS needs to prioritze"/>
  </r>
  <r>
    <s v="0061"/>
    <x v="25"/>
    <n v="1954"/>
    <s v="PRT"/>
    <s v="CS&amp;CC"/>
    <m/>
    <m/>
    <x v="4"/>
    <s v="861000061"/>
    <m/>
    <s v="Renovate Bld #1-7, #9, #20, #21, #41"/>
    <x v="0"/>
    <s v="13/14"/>
    <s v="3921"/>
    <n v="5614560"/>
    <m/>
    <m/>
    <n v="5614560"/>
    <n v="5864407.9199999999"/>
    <m/>
    <m/>
    <s v="added Bld 9 to include cafeteria serving line renovation"/>
  </r>
  <r>
    <s v="0351"/>
    <x v="26"/>
    <n v="1990"/>
    <s v="FNS"/>
    <s v="CS&amp;CC"/>
    <m/>
    <m/>
    <x v="6"/>
    <s v="852500351"/>
    <m/>
    <s v="Serving Line Renovation"/>
    <x v="1"/>
    <s v="13/14"/>
    <s v="3713"/>
    <n v="194596"/>
    <m/>
    <m/>
    <n v="194596"/>
    <n v="194596"/>
    <m/>
    <s v="In Progress"/>
    <m/>
  </r>
  <r>
    <s v="0451"/>
    <x v="27"/>
    <n v="1989"/>
    <s v="PRT"/>
    <s v="CS&amp;CC"/>
    <s v="Yes"/>
    <m/>
    <x v="10"/>
    <s v="861100451"/>
    <m/>
    <s v="Traffic Safety and Parking Improvements"/>
    <x v="1"/>
    <s v="13/14"/>
    <s v="3611  3713"/>
    <n v="381786"/>
    <m/>
    <s v="Penny"/>
    <n v="355826"/>
    <n v="355826"/>
    <m/>
    <m/>
    <s v="Need to do in conjunction with Offsite Infrastructure Project"/>
  </r>
  <r>
    <s v="0471"/>
    <x v="28"/>
    <n v="1990"/>
    <s v="FNS"/>
    <s v="CS&amp;CC"/>
    <m/>
    <m/>
    <x v="6"/>
    <s v="852500471"/>
    <m/>
    <s v="Cafeteria Renovation - Phase 2"/>
    <x v="1"/>
    <s v="13/14"/>
    <s v="3611  3713"/>
    <n v="1866305"/>
    <m/>
    <m/>
    <n v="1086115"/>
    <n v="1086115"/>
    <m/>
    <s v="Summer"/>
    <m/>
  </r>
  <r>
    <s v="0063"/>
    <x v="1"/>
    <n v="1998"/>
    <s v="PRT"/>
    <s v="CS&amp;CC"/>
    <m/>
    <m/>
    <x v="15"/>
    <s v="851400063"/>
    <m/>
    <s v="Maintenance of Drainage Canal behind school complex"/>
    <x v="1"/>
    <m/>
    <m/>
    <m/>
    <m/>
    <m/>
    <n v="0"/>
    <n v="0"/>
    <m/>
    <m/>
    <m/>
  </r>
  <r>
    <s v="0065"/>
    <x v="29"/>
    <n v="1999"/>
    <s v="FNS"/>
    <s v="CS&amp;CC"/>
    <m/>
    <m/>
    <x v="8"/>
    <s v="851100065"/>
    <m/>
    <s v="A/C Renovation To Kitchen "/>
    <x v="4"/>
    <m/>
    <m/>
    <m/>
    <m/>
    <m/>
    <n v="195000"/>
    <n v="232089"/>
    <m/>
    <m/>
    <m/>
  </r>
  <r>
    <s v="0065"/>
    <x v="29"/>
    <n v="1999"/>
    <s v="FNS"/>
    <s v="CS&amp;CC"/>
    <m/>
    <m/>
    <x v="6"/>
    <s v="852500065"/>
    <m/>
    <s v="Serving Line Renovation"/>
    <x v="4"/>
    <m/>
    <m/>
    <m/>
    <m/>
    <m/>
    <n v="381751"/>
    <n v="454360.04019999999"/>
    <m/>
    <m/>
    <m/>
  </r>
  <r>
    <s v="0471"/>
    <x v="28"/>
    <n v="1990"/>
    <s v="ATH"/>
    <s v="CS&amp;CC"/>
    <m/>
    <m/>
    <x v="11"/>
    <s v="820200471"/>
    <m/>
    <s v="Concession Stand Bathrooms - Baseball/Softball"/>
    <x v="1"/>
    <s v="13/14"/>
    <s v="3710"/>
    <n v="280102"/>
    <m/>
    <m/>
    <n v="100000"/>
    <n v="100000"/>
    <m/>
    <s v="Design"/>
    <m/>
  </r>
  <r>
    <s v="0069"/>
    <x v="2"/>
    <n v="2001"/>
    <s v="FNS"/>
    <s v="CS&amp;CC"/>
    <m/>
    <m/>
    <x v="6"/>
    <s v="852500069"/>
    <m/>
    <s v="Serving Line Renovation"/>
    <x v="4"/>
    <m/>
    <m/>
    <m/>
    <m/>
    <m/>
    <n v="811329.75"/>
    <n v="965644.66845"/>
    <m/>
    <m/>
    <m/>
  </r>
  <r>
    <s v="0070"/>
    <x v="30"/>
    <n v="2000"/>
    <s v="FNS"/>
    <s v="CS&amp;CC"/>
    <m/>
    <m/>
    <x v="8"/>
    <s v="851100070"/>
    <m/>
    <s v="A/C Renovation To Kitchen "/>
    <x v="4"/>
    <m/>
    <m/>
    <m/>
    <m/>
    <m/>
    <n v="195000"/>
    <n v="232089"/>
    <m/>
    <m/>
    <m/>
  </r>
  <r>
    <s v="0070"/>
    <x v="30"/>
    <n v="2000"/>
    <s v="FNS"/>
    <s v="CS&amp;CC"/>
    <m/>
    <m/>
    <x v="6"/>
    <s v="852500070"/>
    <m/>
    <s v="Kitchen Renovation"/>
    <x v="4"/>
    <m/>
    <m/>
    <m/>
    <m/>
    <m/>
    <n v="943483"/>
    <n v="1122933.4665999999"/>
    <m/>
    <m/>
    <m/>
  </r>
  <r>
    <s v="0070"/>
    <x v="30"/>
    <n v="2000"/>
    <s v="SCHOOL"/>
    <s v="CS&amp;CC"/>
    <m/>
    <m/>
    <x v="14"/>
    <s v="861900070"/>
    <m/>
    <s v="Covered Walkways - Bus Loop "/>
    <x v="5"/>
    <m/>
    <s v="3913"/>
    <m/>
    <m/>
    <m/>
    <n v="100000"/>
    <n v="124310"/>
    <m/>
    <m/>
    <m/>
  </r>
  <r>
    <s v="0071"/>
    <x v="31"/>
    <n v="1946"/>
    <s v="ATH"/>
    <s v="CS&amp;CC"/>
    <m/>
    <m/>
    <x v="2"/>
    <s v="820500071"/>
    <m/>
    <s v="Replace Gym Floor"/>
    <x v="4"/>
    <m/>
    <m/>
    <m/>
    <m/>
    <m/>
    <n v="175000"/>
    <n v="208285"/>
    <m/>
    <m/>
    <s v="Gym Floor Synthetic Overlay just complete - does that replace this project?"/>
  </r>
  <r>
    <s v="0072"/>
    <x v="32"/>
    <n v="2000"/>
    <s v="FNS"/>
    <s v="CS&amp;CC"/>
    <m/>
    <m/>
    <x v="8"/>
    <s v="851100072"/>
    <m/>
    <s v="A/C Renovation To Kitchen "/>
    <x v="4"/>
    <m/>
    <m/>
    <m/>
    <m/>
    <m/>
    <n v="195000"/>
    <n v="232089"/>
    <m/>
    <m/>
    <m/>
  </r>
  <r>
    <s v="0072"/>
    <x v="32"/>
    <n v="2000"/>
    <s v="FNS"/>
    <s v="CS&amp;CC"/>
    <m/>
    <m/>
    <x v="6"/>
    <s v="852500072"/>
    <m/>
    <s v="Serving Line Renovation"/>
    <x v="4"/>
    <m/>
    <m/>
    <m/>
    <m/>
    <m/>
    <n v="381751"/>
    <n v="454360.04019999999"/>
    <m/>
    <m/>
    <m/>
  </r>
  <r>
    <s v="0601"/>
    <x v="33"/>
    <n v="1973"/>
    <s v="PRT"/>
    <s v="CS&amp;CC"/>
    <m/>
    <m/>
    <x v="4"/>
    <s v="861000601"/>
    <m/>
    <s v="Traffic Safety and Parking Improvements"/>
    <x v="1"/>
    <s v="13/14"/>
    <s v="3709  3710"/>
    <n v="49972"/>
    <m/>
    <m/>
    <n v="28577"/>
    <n v="28577"/>
    <m/>
    <s v="Design"/>
    <m/>
  </r>
  <r>
    <s v="0801"/>
    <x v="34"/>
    <n v="1973"/>
    <s v="ATH"/>
    <s v="CS&amp;CC"/>
    <m/>
    <m/>
    <x v="2"/>
    <s v="820500801"/>
    <m/>
    <s v="Replace Gym Floor"/>
    <x v="1"/>
    <s v="13/14"/>
    <s v="3708"/>
    <n v="71605"/>
    <m/>
    <m/>
    <n v="16093"/>
    <n v="16093"/>
    <m/>
    <s v="Summer"/>
    <m/>
  </r>
  <r>
    <s v="0073"/>
    <x v="18"/>
    <n v="2000"/>
    <s v="ATH"/>
    <s v="CS&amp;CC"/>
    <m/>
    <m/>
    <x v="2"/>
    <s v="820500073"/>
    <m/>
    <s v="Refurbish Football Field Elevation and Field Drainage"/>
    <x v="3"/>
    <m/>
    <m/>
    <m/>
    <m/>
    <m/>
    <n v="320000"/>
    <n v="349088"/>
    <m/>
    <m/>
    <m/>
  </r>
  <r>
    <s v="0073"/>
    <x v="18"/>
    <n v="2000"/>
    <s v="SCHOOL"/>
    <s v="CS&amp;CC"/>
    <m/>
    <m/>
    <x v="14"/>
    <s v="861900073"/>
    <m/>
    <s v="Covered Walkways"/>
    <x v="5"/>
    <m/>
    <m/>
    <m/>
    <m/>
    <m/>
    <n v="150000"/>
    <n v="186465"/>
    <m/>
    <m/>
    <m/>
  </r>
  <r>
    <s v="0074"/>
    <x v="17"/>
    <n v="2001"/>
    <s v="FNS"/>
    <s v="CS&amp;CC"/>
    <m/>
    <m/>
    <x v="6"/>
    <s v="852500074"/>
    <m/>
    <s v="Serving Line Renovation"/>
    <x v="2"/>
    <m/>
    <m/>
    <m/>
    <m/>
    <m/>
    <n v="981709"/>
    <n v="1118657.4055000001"/>
    <m/>
    <m/>
    <m/>
  </r>
  <r>
    <s v="0951"/>
    <x v="35"/>
    <n v="1984"/>
    <s v="FNS"/>
    <s v="CS&amp;CC"/>
    <m/>
    <m/>
    <x v="6"/>
    <s v="852500951"/>
    <m/>
    <s v="Kitchen &amp; Serving Line Renovation"/>
    <x v="1"/>
    <s v="13/14"/>
    <s v="3108  3713"/>
    <n v="995273"/>
    <m/>
    <m/>
    <n v="222769"/>
    <n v="222769"/>
    <m/>
    <s v="Summer"/>
    <m/>
  </r>
  <r>
    <s v="0074"/>
    <x v="17"/>
    <n v="2001"/>
    <s v="SCHOOL"/>
    <s v="CS&amp;CC"/>
    <m/>
    <m/>
    <x v="14"/>
    <s v="861900074"/>
    <m/>
    <s v="Covered Walkways"/>
    <x v="5"/>
    <m/>
    <m/>
    <m/>
    <m/>
    <m/>
    <n v="130000"/>
    <n v="161603"/>
    <m/>
    <m/>
    <m/>
  </r>
  <r>
    <s v="0081"/>
    <x v="36"/>
    <n v="1952"/>
    <s v="PRT"/>
    <s v="CS&amp;CC"/>
    <m/>
    <m/>
    <x v="4"/>
    <s v="861000081"/>
    <m/>
    <s v="Redevelopment of Campus"/>
    <x v="4"/>
    <m/>
    <m/>
    <m/>
    <m/>
    <m/>
    <n v="5000000"/>
    <n v="5951000"/>
    <m/>
    <s v="On Hold"/>
    <m/>
  </r>
  <r>
    <s v="0082"/>
    <x v="37"/>
    <n v="2006"/>
    <s v="FNS"/>
    <s v="CS&amp;CC"/>
    <m/>
    <m/>
    <x v="8"/>
    <s v="851100082"/>
    <m/>
    <s v="A/C Renovation To Kitchen "/>
    <x v="2"/>
    <m/>
    <m/>
    <m/>
    <m/>
    <m/>
    <n v="195000"/>
    <n v="222202.5"/>
    <m/>
    <m/>
    <m/>
  </r>
  <r>
    <s v="0082"/>
    <x v="37"/>
    <n v="2006"/>
    <s v="FNS"/>
    <s v="CS&amp;CC"/>
    <m/>
    <m/>
    <x v="6"/>
    <s v="852500082"/>
    <m/>
    <s v="Serving Line Renovation "/>
    <x v="5"/>
    <m/>
    <m/>
    <m/>
    <m/>
    <m/>
    <n v="419926"/>
    <n v="522010.01060000004"/>
    <m/>
    <m/>
    <m/>
  </r>
  <r>
    <s v="0083"/>
    <x v="38"/>
    <n v="2006"/>
    <s v="FNS"/>
    <s v="CS&amp;CC"/>
    <m/>
    <m/>
    <x v="8"/>
    <s v="851100083"/>
    <m/>
    <s v="A/C Renovation To Kitchen "/>
    <x v="2"/>
    <m/>
    <m/>
    <m/>
    <m/>
    <m/>
    <n v="195000"/>
    <n v="222202.5"/>
    <m/>
    <m/>
    <m/>
  </r>
  <r>
    <s v="0084"/>
    <x v="39"/>
    <n v="2007"/>
    <s v="PRT"/>
    <s v="CS&amp;CC"/>
    <m/>
    <m/>
    <x v="16"/>
    <s v="861500084"/>
    <m/>
    <s v="Traffic Safety and Parking Improvements - Add Turn Lane to Chauncey"/>
    <x v="0"/>
    <s v="14/15"/>
    <m/>
    <m/>
    <m/>
    <m/>
    <n v="500000"/>
    <n v="522250"/>
    <m/>
    <m/>
    <s v="County beginning design of extension"/>
  </r>
  <r>
    <s v="0084"/>
    <x v="39"/>
    <n v="2007"/>
    <s v="FNS"/>
    <s v="CS&amp;CC"/>
    <m/>
    <m/>
    <x v="8"/>
    <s v="851100084"/>
    <m/>
    <s v="A/C Renovation To Kitchen "/>
    <x v="2"/>
    <m/>
    <m/>
    <m/>
    <m/>
    <m/>
    <n v="195000"/>
    <n v="222202.5"/>
    <m/>
    <m/>
    <m/>
  </r>
  <r>
    <s v="9019"/>
    <x v="14"/>
    <m/>
    <s v="PRT"/>
    <s v="CS&amp;CC"/>
    <m/>
    <m/>
    <x v="17"/>
    <s v="851809019"/>
    <m/>
    <s v="Annual Fire Loop / Hydrants ($500,000 Annually)"/>
    <x v="1"/>
    <s v="13/14"/>
    <s v="3709"/>
    <n v="250000"/>
    <m/>
    <m/>
    <n v="500000"/>
    <n v="500000"/>
    <m/>
    <m/>
    <m/>
  </r>
  <r>
    <s v="0085"/>
    <x v="19"/>
    <n v="2007"/>
    <s v="FNS"/>
    <s v="CS&amp;CC"/>
    <m/>
    <m/>
    <x v="8"/>
    <s v="851100085"/>
    <m/>
    <s v="A/C Renovation To Kitchen "/>
    <x v="2"/>
    <m/>
    <m/>
    <m/>
    <m/>
    <m/>
    <n v="195000"/>
    <n v="222202.5"/>
    <m/>
    <m/>
    <m/>
  </r>
  <r>
    <s v="0085"/>
    <x v="19"/>
    <n v="2007"/>
    <s v="FNS"/>
    <s v="CS&amp;CC"/>
    <m/>
    <m/>
    <x v="6"/>
    <s v="852500085"/>
    <m/>
    <s v="Serving Line Renovation"/>
    <x v="5"/>
    <m/>
    <m/>
    <m/>
    <m/>
    <m/>
    <n v="419926"/>
    <n v="522010.01060000004"/>
    <m/>
    <m/>
    <m/>
  </r>
  <r>
    <s v="0086"/>
    <x v="3"/>
    <n v="2006"/>
    <s v="PRT"/>
    <s v="CS&amp;CC"/>
    <m/>
    <m/>
    <x v="4"/>
    <s v="861000086"/>
    <m/>
    <s v="Addition - Classroom Wing"/>
    <x v="3"/>
    <m/>
    <m/>
    <m/>
    <m/>
    <m/>
    <n v="4000000"/>
    <n v="4363600"/>
    <m/>
    <m/>
    <m/>
  </r>
  <r>
    <s v="0086"/>
    <x v="3"/>
    <n v="2006"/>
    <s v="FNS"/>
    <s v="CS&amp;CC"/>
    <m/>
    <m/>
    <x v="6"/>
    <s v="852500086"/>
    <m/>
    <s v="Serving Line Renovation"/>
    <x v="5"/>
    <m/>
    <m/>
    <m/>
    <m/>
    <m/>
    <n v="1187868"/>
    <n v="1476638.7108"/>
    <m/>
    <m/>
    <m/>
  </r>
  <r>
    <s v="0089"/>
    <x v="4"/>
    <n v="2006"/>
    <s v="FNS"/>
    <s v="CS&amp;CC"/>
    <m/>
    <m/>
    <x v="6"/>
    <s v="852500089"/>
    <m/>
    <s v="Serving Line Renovation"/>
    <x v="5"/>
    <m/>
    <m/>
    <m/>
    <m/>
    <m/>
    <n v="1187868"/>
    <n v="1476638.7108"/>
    <m/>
    <m/>
    <m/>
  </r>
  <r>
    <s v="9035"/>
    <x v="40"/>
    <n v="1979"/>
    <s v="PRT"/>
    <s v="CS&amp;CC"/>
    <m/>
    <m/>
    <x v="10"/>
    <s v="861109035"/>
    <m/>
    <s v="Retention Pond and Flooding Repairs"/>
    <x v="1"/>
    <s v="13/14"/>
    <s v="3713"/>
    <n v="56662"/>
    <m/>
    <m/>
    <n v="18891"/>
    <n v="18891"/>
    <m/>
    <m/>
    <s v="Flooding issue as a result of Tropical Storm Debby.  Need additional money another $90,000"/>
  </r>
  <r>
    <s v="0090"/>
    <x v="5"/>
    <n v="2006"/>
    <s v="PRT"/>
    <s v="CS&amp;CC"/>
    <s v="Yes"/>
    <m/>
    <x v="10"/>
    <s v="861100090"/>
    <m/>
    <s v="Traffic Light @ Mansfield"/>
    <x v="1"/>
    <s v="13/14"/>
    <s v="3611"/>
    <n v="125000"/>
    <m/>
    <m/>
    <n v="125000"/>
    <n v="125000"/>
    <m/>
    <m/>
    <s v="Need to add to 5-Year Work Plan Infrastructure"/>
  </r>
  <r>
    <s v="0090"/>
    <x v="5"/>
    <n v="2006"/>
    <s v="CCTE"/>
    <s v="CS&amp;CC"/>
    <m/>
    <m/>
    <x v="3"/>
    <s v="852400090"/>
    <m/>
    <s v="Remodel/Expand Culinary Classroom"/>
    <x v="0"/>
    <m/>
    <m/>
    <m/>
    <m/>
    <m/>
    <n v="420000"/>
    <n v="438690"/>
    <m/>
    <m/>
    <m/>
  </r>
  <r>
    <s v="0090"/>
    <x v="5"/>
    <n v="2006"/>
    <s v="PRT"/>
    <s v="CS&amp;CC"/>
    <m/>
    <m/>
    <x v="4"/>
    <s v="861000090"/>
    <m/>
    <s v="Addition - Classroom Wing"/>
    <x v="3"/>
    <m/>
    <m/>
    <m/>
    <m/>
    <m/>
    <n v="4000000"/>
    <n v="4363600"/>
    <m/>
    <m/>
    <m/>
  </r>
  <r>
    <s v="0090"/>
    <x v="5"/>
    <n v="2006"/>
    <s v="FNS"/>
    <s v="CS&amp;CC"/>
    <m/>
    <m/>
    <x v="6"/>
    <s v="852500090"/>
    <m/>
    <s v="Serving Line Renovation"/>
    <x v="5"/>
    <m/>
    <m/>
    <m/>
    <m/>
    <m/>
    <n v="1187868"/>
    <n v="1476638.7108"/>
    <m/>
    <m/>
    <m/>
  </r>
  <r>
    <s v="0091"/>
    <x v="41"/>
    <n v="1958"/>
    <s v="IS"/>
    <s v="CS&amp;CC"/>
    <m/>
    <m/>
    <x v="9"/>
    <s v="830000091"/>
    <m/>
    <s v="Technology Infrastructure Upgrades"/>
    <x v="1"/>
    <m/>
    <m/>
    <m/>
    <m/>
    <m/>
    <n v="425000"/>
    <n v="425000"/>
    <m/>
    <m/>
    <s v="IS needs to prioritze"/>
  </r>
  <r>
    <s v="0091"/>
    <x v="41"/>
    <n v="1958"/>
    <s v="PRT"/>
    <s v="CS&amp;CC"/>
    <m/>
    <m/>
    <x v="4"/>
    <s v="861000091"/>
    <m/>
    <s v="Remodel School - Tear Down Or Remodel Cafeteria Bld #2 Into Classrooms, Renovate Bld #1,3,4,5,8,9,14"/>
    <x v="0"/>
    <m/>
    <m/>
    <m/>
    <m/>
    <m/>
    <n v="8226665"/>
    <n v="8592751.5924999993"/>
    <m/>
    <m/>
    <m/>
  </r>
  <r>
    <s v="0091"/>
    <x v="41"/>
    <n v="1958"/>
    <s v="SCHOOL"/>
    <s v="CS&amp;CC"/>
    <m/>
    <m/>
    <x v="14"/>
    <s v="861900091"/>
    <m/>
    <s v="Covered Walkways"/>
    <x v="5"/>
    <m/>
    <m/>
    <m/>
    <m/>
    <m/>
    <n v="220000"/>
    <n v="273482"/>
    <m/>
    <m/>
    <m/>
  </r>
  <r>
    <s v="0092"/>
    <x v="42"/>
    <n v="2007"/>
    <s v="FNS"/>
    <s v="CS&amp;CC"/>
    <m/>
    <m/>
    <x v="8"/>
    <s v="851100092"/>
    <m/>
    <s v="A/C Renovation To Kitchen "/>
    <x v="2"/>
    <m/>
    <m/>
    <m/>
    <m/>
    <m/>
    <n v="195000"/>
    <n v="222202.5"/>
    <m/>
    <m/>
    <m/>
  </r>
  <r>
    <s v="9038"/>
    <x v="43"/>
    <m/>
    <s v="PRT"/>
    <s v="CS&amp;CC"/>
    <m/>
    <m/>
    <x v="10"/>
    <s v="861109038"/>
    <m/>
    <s v="Retention Pond and Flooding Repairs"/>
    <x v="1"/>
    <s v="13/14"/>
    <s v="3713"/>
    <n v="58745"/>
    <m/>
    <m/>
    <n v="48713"/>
    <n v="48713"/>
    <m/>
    <m/>
    <s v="Retention pond overflowing to neighboring property"/>
  </r>
  <r>
    <s v="0100"/>
    <x v="6"/>
    <n v="2007"/>
    <s v="FNS"/>
    <s v="CS&amp;CC"/>
    <m/>
    <m/>
    <x v="6"/>
    <s v="852500100"/>
    <m/>
    <s v="Serving Line Renovation"/>
    <x v="5"/>
    <m/>
    <m/>
    <m/>
    <m/>
    <m/>
    <n v="1187868"/>
    <n v="1476638.7108"/>
    <m/>
    <m/>
    <m/>
  </r>
  <r>
    <s v="0101"/>
    <x v="7"/>
    <n v="2007"/>
    <s v="FNS"/>
    <s v="CS&amp;CC"/>
    <m/>
    <m/>
    <x v="6"/>
    <s v="852500101"/>
    <m/>
    <s v="Serving Line Renovation"/>
    <x v="5"/>
    <m/>
    <m/>
    <m/>
    <m/>
    <m/>
    <n v="1187868"/>
    <n v="1476638.7108"/>
    <m/>
    <m/>
    <m/>
  </r>
  <r>
    <s v="0102"/>
    <x v="44"/>
    <n v="1926"/>
    <s v="PRT"/>
    <s v="CS&amp;CC"/>
    <s v="Yes"/>
    <m/>
    <x v="4"/>
    <s v="861000102"/>
    <s v="Closed"/>
    <s v="Remodel Bld #4 #5 (Media And ESE)"/>
    <x v="1"/>
    <s v="13/14"/>
    <s v="3903"/>
    <m/>
    <m/>
    <m/>
    <n v="1496472"/>
    <n v="1496472"/>
    <m/>
    <m/>
    <s v="Combined with Gym Replacement in Priority 1"/>
  </r>
  <r>
    <s v="0102"/>
    <x v="44"/>
    <n v="1926"/>
    <s v="PRT"/>
    <s v="CS&amp;CC"/>
    <s v="Yes"/>
    <m/>
    <x v="4"/>
    <s v="861000102"/>
    <s v="Closed"/>
    <s v="Replace Gym Bld #3 - Phase 1"/>
    <x v="1"/>
    <s v="13/14"/>
    <s v="3903"/>
    <n v="5547405"/>
    <m/>
    <m/>
    <n v="1400000"/>
    <n v="1400000"/>
    <m/>
    <s v="In Progress"/>
    <m/>
  </r>
  <r>
    <s v="0102"/>
    <x v="44"/>
    <n v="1926"/>
    <s v="PRT"/>
    <s v="CS&amp;CC"/>
    <s v="Yes"/>
    <m/>
    <x v="4"/>
    <s v="861000102"/>
    <s v="Closed"/>
    <s v="Replace Gym Bld #3 - Phase 2 "/>
    <x v="1"/>
    <s v="13/14"/>
    <s v="3903"/>
    <m/>
    <m/>
    <m/>
    <n v="1750000"/>
    <n v="1750000"/>
    <m/>
    <s v="Funding"/>
    <s v="Need $1.4 million additional"/>
  </r>
  <r>
    <s v="0103"/>
    <x v="8"/>
    <n v="2008"/>
    <s v="FNS"/>
    <s v="CS&amp;CC"/>
    <m/>
    <m/>
    <x v="6"/>
    <s v="852500103"/>
    <m/>
    <s v="Serving Line Renovation "/>
    <x v="5"/>
    <m/>
    <m/>
    <m/>
    <m/>
    <m/>
    <n v="2314818"/>
    <n v="2877550.2557999999"/>
    <m/>
    <m/>
    <m/>
  </r>
  <r>
    <s v="0113"/>
    <x v="9"/>
    <n v="2009"/>
    <s v="FNS"/>
    <s v="CS&amp;CC"/>
    <m/>
    <m/>
    <x v="6"/>
    <s v="852500113"/>
    <m/>
    <s v="Serving Line Renovation"/>
    <x v="5"/>
    <m/>
    <m/>
    <m/>
    <m/>
    <m/>
    <n v="1187868"/>
    <n v="1476638.7108"/>
    <m/>
    <m/>
    <m/>
  </r>
  <r>
    <s v="0114"/>
    <x v="45"/>
    <n v="2010"/>
    <s v="FNS"/>
    <s v="CS&amp;CC"/>
    <m/>
    <m/>
    <x v="6"/>
    <s v="852500114"/>
    <m/>
    <s v="Serving Line Renovation"/>
    <x v="5"/>
    <m/>
    <m/>
    <m/>
    <m/>
    <m/>
    <n v="1187868"/>
    <n v="1476638.7108"/>
    <m/>
    <m/>
    <m/>
  </r>
  <r>
    <s v="0131"/>
    <x v="22"/>
    <n v="1973"/>
    <s v="CCTE"/>
    <s v="CS&amp;CC"/>
    <m/>
    <m/>
    <x v="3"/>
    <s v="852400131"/>
    <m/>
    <s v="Remodel Automotive Technology To Lab Space/Convert To Health Academy "/>
    <x v="3"/>
    <m/>
    <s v="3913"/>
    <m/>
    <m/>
    <m/>
    <n v="560000"/>
    <n v="610904"/>
    <m/>
    <m/>
    <m/>
  </r>
  <r>
    <s v="0131"/>
    <x v="22"/>
    <n v="1973"/>
    <s v="PRT"/>
    <s v="CS&amp;CC"/>
    <m/>
    <m/>
    <x v="4"/>
    <s v="861000131"/>
    <m/>
    <s v="Remodel School - Kelley School + Add Capacity"/>
    <x v="3"/>
    <m/>
    <s v="3913"/>
    <m/>
    <m/>
    <m/>
    <n v="20600000"/>
    <n v="22472540"/>
    <m/>
    <m/>
    <m/>
  </r>
  <r>
    <s v="0131"/>
    <x v="22"/>
    <n v="1973"/>
    <s v="ATH"/>
    <s v="CS&amp;CC"/>
    <m/>
    <m/>
    <x v="11"/>
    <s v="820200131"/>
    <m/>
    <s v="New Bleachers, Concession Stand, Public Restrooms, Male/Female Lockers"/>
    <x v="4"/>
    <m/>
    <m/>
    <m/>
    <m/>
    <m/>
    <n v="2500000"/>
    <n v="2975500"/>
    <m/>
    <m/>
    <m/>
  </r>
  <r>
    <s v="0132"/>
    <x v="46"/>
    <n v="1977"/>
    <s v="PRT"/>
    <s v="CS&amp;CC"/>
    <m/>
    <m/>
    <x v="4"/>
    <s v="861000132"/>
    <m/>
    <s v="Remodel School, Expand Cafeteria"/>
    <x v="4"/>
    <m/>
    <s v="3913"/>
    <m/>
    <m/>
    <m/>
    <n v="4514705"/>
    <n v="5373401.8909999998"/>
    <m/>
    <m/>
    <m/>
  </r>
  <r>
    <s v="0132"/>
    <x v="46"/>
    <n v="1977"/>
    <s v="SCHOOL"/>
    <s v="CS&amp;CC"/>
    <m/>
    <m/>
    <x v="14"/>
    <s v="861900132"/>
    <m/>
    <s v="Covered Walkways"/>
    <x v="5"/>
    <m/>
    <m/>
    <m/>
    <m/>
    <m/>
    <n v="432000"/>
    <n v="537019.19999999995"/>
    <m/>
    <m/>
    <m/>
  </r>
  <r>
    <s v="0201"/>
    <x v="47"/>
    <n v="1944"/>
    <s v="PRT"/>
    <s v="CS&amp;CC"/>
    <s v="Yes"/>
    <m/>
    <x v="4"/>
    <s v="861000201"/>
    <m/>
    <s v="Campus Redevelopment"/>
    <x v="1"/>
    <s v="13/14"/>
    <s v="3900  3904"/>
    <n v="15718272"/>
    <m/>
    <m/>
    <n v="16902130"/>
    <n v="16902130"/>
    <m/>
    <s v="Open 2015"/>
    <s v="Site Work Completed"/>
  </r>
  <r>
    <s v="0211"/>
    <x v="48"/>
    <n v="1966"/>
    <s v="PRT"/>
    <s v="CS&amp;CC"/>
    <m/>
    <m/>
    <x v="18"/>
    <s v="832600211"/>
    <m/>
    <s v="Fire Egress Remodeling to Pre-K Building"/>
    <x v="1"/>
    <m/>
    <m/>
    <m/>
    <m/>
    <m/>
    <n v="20000"/>
    <n v="20000"/>
    <m/>
    <s v="TBD"/>
    <s v="Pre-K moving to Richey Elem?"/>
  </r>
  <r>
    <s v="0211"/>
    <x v="48"/>
    <n v="1966"/>
    <s v="IS"/>
    <s v="CS&amp;CC"/>
    <m/>
    <m/>
    <x v="9"/>
    <s v="830000211"/>
    <m/>
    <s v="Technology Infrastructure Upgrades"/>
    <x v="1"/>
    <m/>
    <m/>
    <m/>
    <m/>
    <m/>
    <n v="425000"/>
    <n v="425000"/>
    <m/>
    <m/>
    <s v="IS needs to prioritze"/>
  </r>
  <r>
    <s v="0211"/>
    <x v="48"/>
    <n v="1966"/>
    <s v="FNS"/>
    <s v="CS&amp;CC"/>
    <m/>
    <m/>
    <x v="6"/>
    <s v="852500211"/>
    <m/>
    <s v="Kitchen Renovation"/>
    <x v="0"/>
    <m/>
    <m/>
    <m/>
    <m/>
    <m/>
    <n v="708852"/>
    <n v="740395.91399999999"/>
    <m/>
    <m/>
    <m/>
  </r>
  <r>
    <s v="0211"/>
    <x v="48"/>
    <n v="1966"/>
    <s v="PRT"/>
    <s v="CS&amp;CC"/>
    <m/>
    <m/>
    <x v="4"/>
    <s v="861000211"/>
    <m/>
    <s v="Remodel School, Replace Covered Walks, Traffic Improvements"/>
    <x v="3"/>
    <m/>
    <s v="3913"/>
    <m/>
    <m/>
    <m/>
    <n v="8000000"/>
    <n v="8727200"/>
    <m/>
    <m/>
    <m/>
  </r>
  <r>
    <s v="0242"/>
    <x v="49"/>
    <n v="1923"/>
    <s v="PRT"/>
    <s v="CS&amp;CC"/>
    <m/>
    <m/>
    <x v="19"/>
    <s v="000000242"/>
    <m/>
    <s v="Determine Long Range Use"/>
    <x v="4"/>
    <m/>
    <m/>
    <m/>
    <m/>
    <m/>
    <m/>
    <n v="0"/>
    <m/>
    <m/>
    <m/>
  </r>
  <r>
    <s v="0242"/>
    <x v="49"/>
    <n v="1923"/>
    <s v="PRT"/>
    <s v="CS&amp;CC"/>
    <m/>
    <m/>
    <x v="5"/>
    <s v="850000242"/>
    <m/>
    <s v="Remodel School"/>
    <x v="4"/>
    <m/>
    <m/>
    <m/>
    <m/>
    <m/>
    <n v="266999"/>
    <n v="317782.20980000001"/>
    <m/>
    <m/>
    <m/>
  </r>
  <r>
    <s v="0242"/>
    <x v="49"/>
    <n v="1923"/>
    <s v="FNS"/>
    <s v="CS&amp;CC"/>
    <m/>
    <m/>
    <x v="6"/>
    <s v="852500242"/>
    <m/>
    <s v="Serving Line Renovation"/>
    <x v="5"/>
    <m/>
    <m/>
    <m/>
    <m/>
    <m/>
    <n v="1187868"/>
    <n v="1476638.7108"/>
    <m/>
    <m/>
    <m/>
  </r>
  <r>
    <s v="0242"/>
    <x v="49"/>
    <n v="1923"/>
    <s v="PRT"/>
    <s v="MAINT"/>
    <m/>
    <m/>
    <x v="20"/>
    <s v="852000242"/>
    <m/>
    <s v="Roof Coating"/>
    <x v="1"/>
    <s v="13/14"/>
    <s v="3101"/>
    <n v="40000"/>
    <m/>
    <m/>
    <n v="40000"/>
    <n v="40000"/>
    <m/>
    <m/>
    <m/>
  </r>
  <r>
    <s v="0251"/>
    <x v="50"/>
    <n v="1981"/>
    <s v="IS"/>
    <s v="CS&amp;CC"/>
    <m/>
    <m/>
    <x v="9"/>
    <s v="830000251"/>
    <m/>
    <s v="Technology Infrastructure Upgrades"/>
    <x v="1"/>
    <m/>
    <m/>
    <m/>
    <m/>
    <m/>
    <n v="425000"/>
    <n v="425000"/>
    <m/>
    <m/>
    <s v="IS needs to prioritze"/>
  </r>
  <r>
    <s v="0251"/>
    <x v="50"/>
    <n v="1981"/>
    <s v="PRT"/>
    <s v="CS&amp;CC"/>
    <m/>
    <m/>
    <x v="4"/>
    <s v="861000251"/>
    <m/>
    <s v="Remodel Bld #1 #2 #10"/>
    <x v="4"/>
    <m/>
    <s v="3913"/>
    <m/>
    <m/>
    <m/>
    <n v="3965541"/>
    <n v="4719786.8981999997"/>
    <m/>
    <m/>
    <m/>
  </r>
  <r>
    <s v="0261"/>
    <x v="10"/>
    <n v="1964"/>
    <s v="PRT"/>
    <s v="CS&amp;CC"/>
    <m/>
    <m/>
    <x v="4"/>
    <s v="861000261"/>
    <m/>
    <s v="Remodel School Bld 1, 2, 3, 9. 10, 11, 14"/>
    <x v="3"/>
    <m/>
    <m/>
    <m/>
    <m/>
    <m/>
    <n v="8653000"/>
    <n v="9439557.6999999993"/>
    <m/>
    <m/>
    <m/>
  </r>
  <r>
    <s v="0261"/>
    <x v="10"/>
    <n v="1964"/>
    <s v="FNS"/>
    <s v="CS&amp;CC"/>
    <m/>
    <m/>
    <x v="6"/>
    <s v="852500261"/>
    <m/>
    <s v="Serving Line Renovation"/>
    <x v="5"/>
    <m/>
    <m/>
    <m/>
    <m/>
    <m/>
    <n v="1187868"/>
    <n v="1476638.7108"/>
    <m/>
    <m/>
    <m/>
  </r>
  <r>
    <s v="0271"/>
    <x v="51"/>
    <n v="1958"/>
    <s v="PRT"/>
    <s v="CS&amp;CC"/>
    <m/>
    <m/>
    <x v="4"/>
    <s v="861000271"/>
    <s v="complete"/>
    <s v="Campus Redevelopment - Master Plan"/>
    <x v="1"/>
    <s v="13/14"/>
    <s v="3900  3904"/>
    <n v="1761576"/>
    <m/>
    <s v="Imp/Intrl"/>
    <n v="760236"/>
    <n v="760236"/>
    <m/>
    <s v="Close Out"/>
    <m/>
  </r>
  <r>
    <s v="0301"/>
    <x v="52"/>
    <n v="1966"/>
    <s v="PRT"/>
    <s v="CS&amp;CC"/>
    <m/>
    <m/>
    <x v="5"/>
    <s v="850000301"/>
    <m/>
    <s v="Remodel Restrooms ADA"/>
    <x v="0"/>
    <m/>
    <m/>
    <m/>
    <m/>
    <m/>
    <n v="700000"/>
    <n v="731150"/>
    <m/>
    <m/>
    <m/>
  </r>
  <r>
    <s v="0301"/>
    <x v="52"/>
    <n v="1966"/>
    <s v="FNS"/>
    <s v="CS&amp;CC"/>
    <m/>
    <m/>
    <x v="6"/>
    <s v="852500301"/>
    <m/>
    <s v="Remodel Kitchen And Serving Line"/>
    <x v="3"/>
    <m/>
    <m/>
    <m/>
    <m/>
    <m/>
    <n v="779738"/>
    <n v="850616.18420000002"/>
    <m/>
    <m/>
    <m/>
  </r>
  <r>
    <s v="0302"/>
    <x v="52"/>
    <n v="1967"/>
    <s v="PRT"/>
    <s v="CS&amp;CC"/>
    <m/>
    <m/>
    <x v="5"/>
    <s v="850000302"/>
    <m/>
    <s v="Remodel Bld #1"/>
    <x v="3"/>
    <m/>
    <s v="3913"/>
    <m/>
    <m/>
    <m/>
    <n v="400000"/>
    <n v="436360"/>
    <m/>
    <m/>
    <m/>
  </r>
  <r>
    <s v="0311"/>
    <x v="53"/>
    <n v="1993"/>
    <s v="PRT"/>
    <s v="CS&amp;CC"/>
    <m/>
    <m/>
    <x v="16"/>
    <s v="861500311"/>
    <m/>
    <s v="Traffic Safety and Parking Improvements"/>
    <x v="3"/>
    <m/>
    <s v="3913"/>
    <m/>
    <m/>
    <m/>
    <n v="1000000"/>
    <n v="1090900"/>
    <m/>
    <m/>
    <m/>
  </r>
  <r>
    <s v="0311"/>
    <x v="53"/>
    <n v="1993"/>
    <s v="SCHOOL"/>
    <s v="CS&amp;CC"/>
    <m/>
    <m/>
    <x v="14"/>
    <s v="861900311"/>
    <m/>
    <s v="Covered Walkways"/>
    <x v="5"/>
    <m/>
    <m/>
    <m/>
    <m/>
    <m/>
    <n v="162000"/>
    <n v="201382.2"/>
    <m/>
    <m/>
    <m/>
  </r>
  <r>
    <s v="0321"/>
    <x v="54"/>
    <n v="1971"/>
    <s v="FNS"/>
    <s v="CS&amp;CC"/>
    <m/>
    <m/>
    <x v="6"/>
    <s v="852500321"/>
    <m/>
    <s v="Kitchen Renovation"/>
    <x v="0"/>
    <m/>
    <m/>
    <m/>
    <m/>
    <m/>
    <n v="708852"/>
    <n v="740395.91399999999"/>
    <m/>
    <m/>
    <m/>
  </r>
  <r>
    <s v="0321"/>
    <x v="54"/>
    <n v="1971"/>
    <s v="PRT"/>
    <s v="CS&amp;CC"/>
    <m/>
    <m/>
    <x v="4"/>
    <s v="861000321"/>
    <m/>
    <s v="Remodel Classroom Bld #8,9,11,12,13"/>
    <x v="2"/>
    <m/>
    <s v="3913"/>
    <m/>
    <m/>
    <m/>
    <n v="1348655"/>
    <n v="1536792.3725000001"/>
    <m/>
    <m/>
    <m/>
  </r>
  <r>
    <s v="0331"/>
    <x v="0"/>
    <n v="1971"/>
    <s v="PRT"/>
    <s v="CS&amp;CC"/>
    <m/>
    <m/>
    <x v="4"/>
    <s v="861000331"/>
    <m/>
    <s v="Remodel School Phase 1 - Bld #1"/>
    <x v="2"/>
    <m/>
    <s v="3913"/>
    <m/>
    <m/>
    <m/>
    <n v="9150000"/>
    <n v="10426425"/>
    <m/>
    <m/>
    <m/>
  </r>
  <r>
    <s v="0331"/>
    <x v="0"/>
    <n v="1971"/>
    <s v="PRT"/>
    <s v="CS&amp;CC"/>
    <m/>
    <m/>
    <x v="4"/>
    <s v="861000331"/>
    <m/>
    <s v="Remodel School Phase 2"/>
    <x v="2"/>
    <m/>
    <s v="3913"/>
    <m/>
    <m/>
    <m/>
    <n v="2514150"/>
    <n v="2864873.9249999998"/>
    <m/>
    <m/>
    <m/>
  </r>
  <r>
    <s v="0331"/>
    <x v="0"/>
    <n v="1971"/>
    <s v="ATH"/>
    <s v="CS&amp;CC"/>
    <m/>
    <m/>
    <x v="11"/>
    <s v="820200331"/>
    <m/>
    <s v="New Bleachers, Concession Stand, Public Restrooms, Male/Female Lockers"/>
    <x v="4"/>
    <m/>
    <m/>
    <m/>
    <m/>
    <m/>
    <n v="2500000"/>
    <n v="2975500"/>
    <m/>
    <m/>
    <m/>
  </r>
  <r>
    <s v="0341"/>
    <x v="55"/>
    <n v="1972"/>
    <s v="PRT"/>
    <s v="CS&amp;CC"/>
    <s v="Yes"/>
    <m/>
    <x v="4"/>
    <s v="861000341"/>
    <m/>
    <s v="Replacement Bldg #1 - Phase 1 "/>
    <x v="1"/>
    <s v="13/14"/>
    <s v="3900"/>
    <m/>
    <m/>
    <s v="Interlocal"/>
    <n v="6984000"/>
    <n v="6984000"/>
    <m/>
    <s v="Summer"/>
    <m/>
  </r>
  <r>
    <s v="0341"/>
    <x v="55"/>
    <n v="1972"/>
    <s v="PRT"/>
    <s v="CS&amp;CC"/>
    <s v="Yes"/>
    <m/>
    <x v="4"/>
    <s v="861000341"/>
    <m/>
    <s v="Replacement Bldg #1 - Phase 2"/>
    <x v="1"/>
    <s v="13/14"/>
    <s v="3900"/>
    <n v="13793027"/>
    <m/>
    <m/>
    <n v="6520000"/>
    <n v="6520000"/>
    <m/>
    <s v="Summer"/>
    <m/>
  </r>
  <r>
    <s v="0341"/>
    <x v="55"/>
    <n v="1972"/>
    <s v="PRT"/>
    <s v="CS&amp;CC"/>
    <s v="Yes"/>
    <m/>
    <x v="4"/>
    <s v="861000341"/>
    <m/>
    <s v="Traffic Safety and Parking Improvements"/>
    <x v="1"/>
    <s v="13/14"/>
    <s v="3900"/>
    <n v="432000"/>
    <m/>
    <m/>
    <n v="432000"/>
    <n v="432000"/>
    <m/>
    <s v="Summer"/>
    <m/>
  </r>
  <r>
    <s v="0342"/>
    <x v="56"/>
    <n v="1973"/>
    <s v="FNS"/>
    <s v="CS&amp;CC"/>
    <m/>
    <m/>
    <x v="6"/>
    <s v="852500342"/>
    <m/>
    <s v="Cooler / Freezer with Renovations (Stock Room)"/>
    <x v="0"/>
    <m/>
    <m/>
    <m/>
    <m/>
    <m/>
    <n v="203963"/>
    <n v="213039.3535"/>
    <m/>
    <m/>
    <m/>
  </r>
  <r>
    <s v="0342"/>
    <x v="56"/>
    <n v="1973"/>
    <s v="PRT"/>
    <s v="CS&amp;CC"/>
    <m/>
    <m/>
    <x v="4"/>
    <s v="861000342"/>
    <m/>
    <s v="Remodel School - Kelley School"/>
    <x v="0"/>
    <s v="13/14"/>
    <s v="3921"/>
    <n v="15145250"/>
    <m/>
    <s v="Penny"/>
    <n v="15150000"/>
    <n v="15824175"/>
    <m/>
    <m/>
    <m/>
  </r>
  <r>
    <s v="0342"/>
    <x v="56"/>
    <n v="1973"/>
    <s v="FNS"/>
    <s v="CS&amp;CC"/>
    <m/>
    <m/>
    <x v="6"/>
    <s v="852500342"/>
    <m/>
    <s v="Serving Line Renovation"/>
    <x v="3"/>
    <m/>
    <m/>
    <m/>
    <m/>
    <m/>
    <n v="120329"/>
    <n v="131266.90609999999"/>
    <m/>
    <m/>
    <m/>
  </r>
  <r>
    <s v="0351"/>
    <x v="26"/>
    <n v="1990"/>
    <s v="IS"/>
    <s v="CS&amp;CC"/>
    <m/>
    <m/>
    <x v="9"/>
    <s v="830000351"/>
    <m/>
    <s v="Technology Infrastructure Upgrades"/>
    <x v="1"/>
    <m/>
    <m/>
    <m/>
    <m/>
    <m/>
    <n v="425000"/>
    <n v="425000"/>
    <m/>
    <m/>
    <s v="IS needs to prioritze"/>
  </r>
  <r>
    <s v="0351"/>
    <x v="26"/>
    <n v="1990"/>
    <s v="FNS"/>
    <s v="CS&amp;CC"/>
    <m/>
    <m/>
    <x v="8"/>
    <s v="851100351"/>
    <m/>
    <s v="A/C Renovation To Kitchen "/>
    <x v="2"/>
    <m/>
    <m/>
    <m/>
    <m/>
    <m/>
    <n v="195000"/>
    <n v="222202.5"/>
    <m/>
    <m/>
    <m/>
  </r>
  <r>
    <s v="0361"/>
    <x v="57"/>
    <n v="1975"/>
    <s v="PRT"/>
    <s v="CS&amp;CC"/>
    <s v="Yes"/>
    <m/>
    <x v="4"/>
    <s v="861000361"/>
    <m/>
    <s v="Remodel School - Kelley School + Add Capacity"/>
    <x v="1"/>
    <s v="13/14"/>
    <s v="3921"/>
    <n v="10360000"/>
    <m/>
    <s v="Penny"/>
    <n v="11500000"/>
    <n v="11500000"/>
    <m/>
    <s v="In Design"/>
    <m/>
  </r>
  <r>
    <s v="0361"/>
    <x v="57"/>
    <n v="1975"/>
    <s v="FNS"/>
    <s v="CS&amp;CC"/>
    <m/>
    <m/>
    <x v="8"/>
    <s v="851100361"/>
    <m/>
    <s v="A/C Renovation To Kitchen "/>
    <x v="5"/>
    <m/>
    <m/>
    <m/>
    <m/>
    <m/>
    <n v="204750"/>
    <n v="254524.72500000001"/>
    <m/>
    <m/>
    <m/>
  </r>
  <r>
    <s v="0361"/>
    <x v="57"/>
    <n v="1975"/>
    <s v="FNS"/>
    <s v="CS&amp;CC"/>
    <m/>
    <m/>
    <x v="6"/>
    <s v="852500361"/>
    <m/>
    <s v="Kitchen Renovation"/>
    <x v="5"/>
    <m/>
    <m/>
    <m/>
    <m/>
    <m/>
    <n v="1037831"/>
    <n v="1290127.7161000001"/>
    <m/>
    <m/>
    <m/>
  </r>
  <r>
    <s v="0361"/>
    <x v="57"/>
    <n v="1975"/>
    <s v="PRT"/>
    <s v="CS&amp;CC"/>
    <m/>
    <m/>
    <x v="16"/>
    <s v="861500361"/>
    <m/>
    <s v="Traffic Safety and Parking Improvements"/>
    <x v="5"/>
    <m/>
    <m/>
    <m/>
    <m/>
    <m/>
    <n v="210000"/>
    <n v="261051"/>
    <m/>
    <m/>
    <m/>
  </r>
  <r>
    <s v="0401"/>
    <x v="58"/>
    <n v="1986"/>
    <s v="IS"/>
    <s v="CS&amp;CC"/>
    <m/>
    <m/>
    <x v="9"/>
    <s v="830000401"/>
    <m/>
    <s v="Technology Infrastructure Upgrades"/>
    <x v="1"/>
    <m/>
    <m/>
    <m/>
    <m/>
    <m/>
    <n v="425000"/>
    <n v="425000"/>
    <m/>
    <m/>
    <s v="IS needs to prioritze"/>
  </r>
  <r>
    <s v="0401"/>
    <x v="58"/>
    <n v="1986"/>
    <s v="FNS"/>
    <s v="CS&amp;CC"/>
    <m/>
    <m/>
    <x v="8"/>
    <s v="851100401"/>
    <m/>
    <s v="A/C Renovation To Kitchen "/>
    <x v="4"/>
    <m/>
    <m/>
    <m/>
    <m/>
    <m/>
    <n v="204750"/>
    <n v="243693.45"/>
    <m/>
    <m/>
    <m/>
  </r>
  <r>
    <s v="0411"/>
    <x v="59"/>
    <n v="1987"/>
    <s v="FNS"/>
    <s v="CS&amp;CC"/>
    <m/>
    <m/>
    <x v="6"/>
    <s v="852500411"/>
    <m/>
    <s v="Serving Line Renovation"/>
    <x v="2"/>
    <m/>
    <m/>
    <m/>
    <m/>
    <m/>
    <n v="347047"/>
    <n v="395460.05650000001"/>
    <m/>
    <m/>
    <m/>
  </r>
  <r>
    <s v="0411"/>
    <x v="59"/>
    <n v="1987"/>
    <s v="FNS"/>
    <s v="CS&amp;CC"/>
    <m/>
    <m/>
    <x v="8"/>
    <s v="851100411"/>
    <m/>
    <s v="A/C Renovation To Kitchen "/>
    <x v="4"/>
    <m/>
    <m/>
    <m/>
    <m/>
    <m/>
    <n v="204750"/>
    <n v="243693.45"/>
    <m/>
    <m/>
    <m/>
  </r>
  <r>
    <s v="0411"/>
    <x v="59"/>
    <n v="1987"/>
    <s v="FNS"/>
    <s v="CS&amp;CC"/>
    <m/>
    <m/>
    <x v="6"/>
    <s v="852500411"/>
    <m/>
    <s v="Cooler / Freezer with Renovations"/>
    <x v="5"/>
    <m/>
    <m/>
    <m/>
    <m/>
    <m/>
    <n v="340000"/>
    <n v="422654"/>
    <m/>
    <m/>
    <m/>
  </r>
  <r>
    <s v="0421"/>
    <x v="60"/>
    <n v="1988"/>
    <s v="IS"/>
    <s v="CS&amp;CC"/>
    <m/>
    <m/>
    <x v="9"/>
    <s v="830000421"/>
    <m/>
    <s v="Technology Infrastructure Upgrades"/>
    <x v="1"/>
    <m/>
    <m/>
    <m/>
    <m/>
    <m/>
    <n v="425000"/>
    <n v="425000"/>
    <m/>
    <m/>
    <s v="IS needs to prioritze"/>
  </r>
  <r>
    <s v="0421"/>
    <x v="60"/>
    <n v="1988"/>
    <s v="FNS"/>
    <s v="CS&amp;CC"/>
    <m/>
    <m/>
    <x v="6"/>
    <s v="852500421"/>
    <m/>
    <s v="Serving Line Renovation"/>
    <x v="2"/>
    <m/>
    <m/>
    <m/>
    <m/>
    <m/>
    <n v="347047"/>
    <n v="395460.05650000001"/>
    <m/>
    <m/>
    <m/>
  </r>
  <r>
    <s v="0421"/>
    <x v="60"/>
    <n v="1988"/>
    <s v="FNS"/>
    <s v="CS&amp;CC"/>
    <m/>
    <m/>
    <x v="8"/>
    <s v="851100421"/>
    <m/>
    <s v="A/C Renovation To Kitchen "/>
    <x v="4"/>
    <m/>
    <m/>
    <m/>
    <m/>
    <m/>
    <n v="204750"/>
    <n v="243693.45"/>
    <m/>
    <m/>
    <m/>
  </r>
  <r>
    <s v="0451"/>
    <x v="27"/>
    <n v="1989"/>
    <s v="FNS"/>
    <s v="CS&amp;CC"/>
    <m/>
    <m/>
    <x v="8"/>
    <s v="851100451"/>
    <m/>
    <s v="A/C Renovation To Kitchen "/>
    <x v="4"/>
    <m/>
    <m/>
    <m/>
    <m/>
    <m/>
    <n v="204750"/>
    <n v="243693.45"/>
    <m/>
    <m/>
    <m/>
  </r>
  <r>
    <s v="0451"/>
    <x v="27"/>
    <n v="1989"/>
    <s v="SCHOOL"/>
    <s v="CS&amp;CC"/>
    <m/>
    <m/>
    <x v="14"/>
    <s v="861900451"/>
    <m/>
    <s v="Covered Walkways"/>
    <x v="5"/>
    <m/>
    <m/>
    <m/>
    <m/>
    <m/>
    <n v="110000"/>
    <n v="136741"/>
    <m/>
    <m/>
    <m/>
  </r>
  <r>
    <s v="0461"/>
    <x v="61"/>
    <n v="1990"/>
    <s v="SCHOOL"/>
    <s v="CS&amp;CC"/>
    <m/>
    <m/>
    <x v="14"/>
    <s v="861900461"/>
    <m/>
    <s v="Covered Walkways"/>
    <x v="5"/>
    <m/>
    <m/>
    <m/>
    <m/>
    <m/>
    <n v="194400"/>
    <n v="241658.64"/>
    <m/>
    <m/>
    <m/>
  </r>
  <r>
    <s v="0461"/>
    <x v="61"/>
    <n v="1990"/>
    <s v="PRT"/>
    <s v="CS&amp;CC"/>
    <m/>
    <m/>
    <x v="10"/>
    <s v="861100461"/>
    <m/>
    <s v="Traffic Safety and Parking Improvements"/>
    <x v="5"/>
    <m/>
    <s v="3913"/>
    <m/>
    <m/>
    <m/>
    <n v="540000"/>
    <n v="671274"/>
    <m/>
    <m/>
    <m/>
  </r>
  <r>
    <s v="0471"/>
    <x v="28"/>
    <n v="1990"/>
    <s v="PRT"/>
    <s v="CS&amp;CC"/>
    <s v="Yes"/>
    <m/>
    <x v="8"/>
    <s v="851100471"/>
    <m/>
    <s v="HVAC Renovation (controls)"/>
    <x v="1"/>
    <s v="13/14"/>
    <s v="3900"/>
    <n v="493880"/>
    <m/>
    <m/>
    <n v="493880"/>
    <n v="493880"/>
    <m/>
    <s v="In Progress"/>
    <m/>
  </r>
  <r>
    <s v="0471"/>
    <x v="28"/>
    <n v="1990"/>
    <s v="PRT"/>
    <s v="CS&amp;CC"/>
    <m/>
    <m/>
    <x v="5"/>
    <s v="850000471"/>
    <m/>
    <s v="Remodel Restrooms ADA"/>
    <x v="0"/>
    <m/>
    <m/>
    <m/>
    <m/>
    <m/>
    <n v="700000"/>
    <n v="731150"/>
    <m/>
    <m/>
    <m/>
  </r>
  <r>
    <s v="0471"/>
    <x v="28"/>
    <n v="1990"/>
    <s v="SCHOOL"/>
    <s v="CS&amp;CC"/>
    <m/>
    <m/>
    <x v="14"/>
    <s v="861900471"/>
    <m/>
    <s v="Covered Walkways"/>
    <x v="5"/>
    <m/>
    <m/>
    <m/>
    <m/>
    <m/>
    <n v="300000"/>
    <n v="372930"/>
    <m/>
    <m/>
    <m/>
  </r>
  <r>
    <s v="0472"/>
    <x v="62"/>
    <n v="1990"/>
    <s v="PRT"/>
    <s v="CS&amp;CC"/>
    <m/>
    <m/>
    <x v="5"/>
    <s v="850000472"/>
    <m/>
    <s v="Remodel Restrooms ADA"/>
    <x v="0"/>
    <m/>
    <m/>
    <m/>
    <m/>
    <m/>
    <n v="700000"/>
    <n v="731150"/>
    <m/>
    <m/>
    <m/>
  </r>
  <r>
    <s v="0472"/>
    <x v="62"/>
    <n v="1990"/>
    <s v="CCTE"/>
    <s v="CS&amp;CC"/>
    <m/>
    <m/>
    <x v="5"/>
    <s v="850000472"/>
    <m/>
    <s v="Remodel Technology Education Space for PLTW Curriculum"/>
    <x v="0"/>
    <m/>
    <s v="3913"/>
    <m/>
    <m/>
    <m/>
    <n v="160000"/>
    <n v="167120"/>
    <m/>
    <m/>
    <m/>
  </r>
  <r>
    <s v="0472"/>
    <x v="62"/>
    <n v="1990"/>
    <s v="SCHOOL"/>
    <s v="CS&amp;CC"/>
    <m/>
    <m/>
    <x v="14"/>
    <s v="861900472"/>
    <m/>
    <s v="Covered Walkways"/>
    <x v="5"/>
    <m/>
    <m/>
    <m/>
    <m/>
    <m/>
    <n v="166000"/>
    <n v="206354.6"/>
    <m/>
    <m/>
    <m/>
  </r>
  <r>
    <s v="0501"/>
    <x v="63"/>
    <n v="1973"/>
    <s v="PRT"/>
    <s v="CS&amp;CC"/>
    <m/>
    <m/>
    <x v="4"/>
    <s v="861000501"/>
    <m/>
    <s v="Remodel School - Kelley School"/>
    <x v="4"/>
    <m/>
    <s v="3913"/>
    <m/>
    <m/>
    <m/>
    <n v="7000000"/>
    <n v="8331400"/>
    <m/>
    <m/>
    <m/>
  </r>
  <r>
    <s v="0501"/>
    <x v="63"/>
    <n v="1973"/>
    <s v="FNS"/>
    <s v="CS&amp;CC"/>
    <m/>
    <m/>
    <x v="6"/>
    <s v="852500501"/>
    <m/>
    <s v="Serving Line Renovation"/>
    <x v="5"/>
    <m/>
    <m/>
    <m/>
    <m/>
    <m/>
    <n v="419926"/>
    <n v="522010.01060000004"/>
    <m/>
    <m/>
    <m/>
  </r>
  <r>
    <s v="0521"/>
    <x v="11"/>
    <n v="1973"/>
    <s v="FNS"/>
    <s v="CS&amp;CC"/>
    <m/>
    <m/>
    <x v="6"/>
    <s v="852500521"/>
    <m/>
    <s v="Kitchen Renovation - Phase 1"/>
    <x v="1"/>
    <m/>
    <m/>
    <m/>
    <m/>
    <s v="LCIF"/>
    <n v="50000"/>
    <n v="50000"/>
    <m/>
    <s v="On Hold "/>
    <s v="Pending Kelley School Renovation"/>
  </r>
  <r>
    <s v="0521"/>
    <x v="11"/>
    <n v="1973"/>
    <s v="FNS"/>
    <s v="CS&amp;CC"/>
    <m/>
    <m/>
    <x v="6"/>
    <s v="852500521"/>
    <m/>
    <s v="Kitchen Renovation - Phase 2"/>
    <x v="1"/>
    <m/>
    <m/>
    <m/>
    <m/>
    <m/>
    <n v="892462.72499999986"/>
    <n v="892462.72499999986"/>
    <m/>
    <s v="On Hold "/>
    <s v="Pending Kelley School Renovation"/>
  </r>
  <r>
    <s v="0521"/>
    <x v="11"/>
    <n v="1973"/>
    <s v="ATH"/>
    <s v="CS&amp;CC"/>
    <m/>
    <m/>
    <x v="11"/>
    <s v="820200521"/>
    <m/>
    <s v="Concession Stand Bathrooms - Baseball/Softball"/>
    <x v="0"/>
    <m/>
    <m/>
    <m/>
    <m/>
    <m/>
    <n v="250000"/>
    <n v="261125"/>
    <m/>
    <m/>
    <m/>
  </r>
  <r>
    <s v="0521"/>
    <x v="11"/>
    <n v="1973"/>
    <s v="ATH"/>
    <s v="CS&amp;CC"/>
    <m/>
    <m/>
    <x v="11"/>
    <s v="820200521"/>
    <m/>
    <s v="New Bleachers, Concession Stand, Public Restrooms, Male/Female Lockers"/>
    <x v="0"/>
    <m/>
    <m/>
    <m/>
    <m/>
    <m/>
    <n v="2500000"/>
    <n v="2611250"/>
    <m/>
    <m/>
    <m/>
  </r>
  <r>
    <s v="0521"/>
    <x v="11"/>
    <n v="1973"/>
    <s v="ATH"/>
    <s v="CS&amp;CC"/>
    <m/>
    <m/>
    <x v="11"/>
    <s v="820200521"/>
    <m/>
    <s v="Renovate/Build Athletic Field House"/>
    <x v="0"/>
    <m/>
    <m/>
    <m/>
    <m/>
    <m/>
    <n v="1000000"/>
    <n v="1044500"/>
    <m/>
    <m/>
    <m/>
  </r>
  <r>
    <s v="0521"/>
    <x v="11"/>
    <n v="1973"/>
    <s v="PRT"/>
    <s v="CS&amp;CC"/>
    <m/>
    <m/>
    <x v="4"/>
    <s v="861000521"/>
    <m/>
    <s v="Remodel School - Kelley School"/>
    <x v="2"/>
    <m/>
    <s v="3913"/>
    <m/>
    <m/>
    <m/>
    <n v="19100000"/>
    <n v="21764450"/>
    <m/>
    <m/>
    <m/>
  </r>
  <r>
    <s v="0521"/>
    <x v="11"/>
    <n v="1973"/>
    <s v="PRT"/>
    <s v="CS&amp;CC"/>
    <m/>
    <m/>
    <x v="10"/>
    <s v="861100521"/>
    <m/>
    <s v="Traffic Safety and Parking Improvements"/>
    <x v="2"/>
    <m/>
    <m/>
    <m/>
    <m/>
    <m/>
    <n v="860000"/>
    <n v="979970"/>
    <m/>
    <m/>
    <m/>
  </r>
  <r>
    <s v="0521"/>
    <x v="11"/>
    <n v="1973"/>
    <s v="CCTE"/>
    <s v="CS&amp;CC"/>
    <m/>
    <m/>
    <x v="21"/>
    <s v="852300521"/>
    <m/>
    <s v="Agriculture Barn for Vet Assisting Program"/>
    <x v="5"/>
    <m/>
    <m/>
    <m/>
    <m/>
    <m/>
    <n v="50000"/>
    <n v="62155"/>
    <m/>
    <m/>
    <m/>
  </r>
  <r>
    <s v="0521"/>
    <x v="11"/>
    <n v="1973"/>
    <s v="SCHOOL"/>
    <s v="CS&amp;CC"/>
    <m/>
    <m/>
    <x v="14"/>
    <s v="861900521"/>
    <m/>
    <s v="Covered Walkways - Bus Loop "/>
    <x v="5"/>
    <m/>
    <s v="3913"/>
    <m/>
    <m/>
    <m/>
    <n v="100000"/>
    <n v="124310"/>
    <m/>
    <m/>
    <m/>
  </r>
  <r>
    <s v="0601"/>
    <x v="33"/>
    <n v="1973"/>
    <s v="PRT"/>
    <s v="CS&amp;CC"/>
    <s v="Yes"/>
    <m/>
    <x v="4"/>
    <s v="861000601"/>
    <m/>
    <s v="Remodel School - Kelley School + Add Capacity"/>
    <x v="1"/>
    <s v="13/14"/>
    <s v="3921"/>
    <n v="10670000"/>
    <m/>
    <s v="Penny"/>
    <n v="11500000"/>
    <n v="11500000"/>
    <m/>
    <m/>
    <m/>
  </r>
  <r>
    <s v="0601"/>
    <x v="33"/>
    <n v="1973"/>
    <s v="FNS"/>
    <s v="CS&amp;CC"/>
    <m/>
    <m/>
    <x v="6"/>
    <s v="852500601"/>
    <m/>
    <s v="Serving Line Renovation"/>
    <x v="4"/>
    <m/>
    <m/>
    <m/>
    <m/>
    <m/>
    <n v="381751"/>
    <n v="454360.04019999999"/>
    <m/>
    <m/>
    <m/>
  </r>
  <r>
    <s v="0701"/>
    <x v="64"/>
    <n v="1973"/>
    <s v="PRT"/>
    <s v="CS&amp;CC"/>
    <m/>
    <m/>
    <x v="4"/>
    <s v="861000701"/>
    <m/>
    <s v="Remodel School - Kelley School + Add Capacity"/>
    <x v="3"/>
    <m/>
    <m/>
    <m/>
    <m/>
    <m/>
    <n v="8500000"/>
    <n v="9272650"/>
    <m/>
    <m/>
    <m/>
  </r>
  <r>
    <s v="0701"/>
    <x v="64"/>
    <n v="1973"/>
    <s v="SCHOOL"/>
    <s v="CS&amp;CC"/>
    <m/>
    <m/>
    <x v="14"/>
    <s v="861900701"/>
    <m/>
    <s v="Covered Walkways"/>
    <x v="5"/>
    <m/>
    <m/>
    <m/>
    <m/>
    <m/>
    <n v="475000"/>
    <n v="590472.5"/>
    <m/>
    <m/>
    <m/>
  </r>
  <r>
    <s v="0801"/>
    <x v="34"/>
    <n v="1973"/>
    <s v="PRT"/>
    <s v="CS&amp;CC"/>
    <m/>
    <m/>
    <x v="4"/>
    <s v="861000801"/>
    <m/>
    <s v="Remodel School - Kelley School + Add Capacity"/>
    <x v="1"/>
    <m/>
    <s v="3913"/>
    <m/>
    <m/>
    <s v="Penny"/>
    <n v="20600000"/>
    <n v="20600000"/>
    <m/>
    <m/>
    <m/>
  </r>
  <r>
    <s v="0801"/>
    <x v="34"/>
    <n v="1973"/>
    <s v="FNS"/>
    <s v="CS&amp;CC"/>
    <m/>
    <m/>
    <x v="6"/>
    <s v="852500801"/>
    <m/>
    <s v="Cooler / Freezer with Renovations"/>
    <x v="0"/>
    <m/>
    <m/>
    <m/>
    <m/>
    <m/>
    <n v="203963"/>
    <n v="213039.3535"/>
    <m/>
    <m/>
    <m/>
  </r>
  <r>
    <s v="0801"/>
    <x v="34"/>
    <n v="1973"/>
    <s v="FNS"/>
    <s v="CS&amp;CC"/>
    <m/>
    <m/>
    <x v="6"/>
    <s v="852500801"/>
    <m/>
    <s v="Serving Line Renovation "/>
    <x v="0"/>
    <m/>
    <m/>
    <m/>
    <m/>
    <m/>
    <n v="981708.99749999982"/>
    <n v="1025395.0478887499"/>
    <m/>
    <m/>
    <m/>
  </r>
  <r>
    <s v="0801"/>
    <x v="34"/>
    <n v="1973"/>
    <s v="ATH"/>
    <s v="CS&amp;CC"/>
    <m/>
    <m/>
    <x v="11"/>
    <s v="820200801"/>
    <m/>
    <s v="Concession Stand Bathrooms - Baseball/Softball"/>
    <x v="4"/>
    <m/>
    <m/>
    <m/>
    <m/>
    <m/>
    <n v="250000"/>
    <n v="297550"/>
    <m/>
    <m/>
    <m/>
  </r>
  <r>
    <s v="0801"/>
    <x v="34"/>
    <n v="1973"/>
    <s v="ATH"/>
    <s v="CS&amp;CC"/>
    <m/>
    <m/>
    <x v="11"/>
    <s v="820200801"/>
    <m/>
    <s v="New Bleachers, Concession Stand, Public Restrooms, Male/Female Lockers"/>
    <x v="4"/>
    <m/>
    <m/>
    <m/>
    <m/>
    <m/>
    <n v="2500000"/>
    <n v="2975500"/>
    <m/>
    <m/>
    <m/>
  </r>
  <r>
    <s v="0801"/>
    <x v="34"/>
    <n v="1973"/>
    <s v="ATH"/>
    <s v="CS&amp;CC"/>
    <m/>
    <m/>
    <x v="11"/>
    <s v="820200801"/>
    <m/>
    <s v="Renovate/Build Athletic Field House"/>
    <x v="4"/>
    <m/>
    <m/>
    <m/>
    <m/>
    <m/>
    <n v="1500000"/>
    <n v="1785300"/>
    <m/>
    <m/>
    <m/>
  </r>
  <r>
    <s v="0901"/>
    <x v="65"/>
    <n v="1973"/>
    <s v="PRT"/>
    <s v="CS&amp;CC"/>
    <m/>
    <m/>
    <x v="4"/>
    <s v="861000901"/>
    <m/>
    <s v="Remodel School - Kelley School + Add Capacity"/>
    <x v="0"/>
    <s v="13/14"/>
    <s v="3921"/>
    <n v="11500000"/>
    <m/>
    <m/>
    <n v="11500000"/>
    <n v="12011750"/>
    <m/>
    <m/>
    <m/>
  </r>
  <r>
    <s v="0901"/>
    <x v="65"/>
    <n v="1973"/>
    <s v="FNS"/>
    <s v="CS&amp;CC"/>
    <m/>
    <m/>
    <x v="6"/>
    <s v="852500901"/>
    <m/>
    <s v="Serving Line Renovation"/>
    <x v="3"/>
    <m/>
    <m/>
    <m/>
    <m/>
    <m/>
    <n v="315497"/>
    <n v="344175.67729999998"/>
    <m/>
    <m/>
    <m/>
  </r>
  <r>
    <s v="0901"/>
    <x v="65"/>
    <n v="1973"/>
    <s v="SCHOOL"/>
    <s v="CS&amp;CC"/>
    <m/>
    <m/>
    <x v="14"/>
    <s v="861900901"/>
    <m/>
    <s v="Covered Walkways"/>
    <x v="5"/>
    <m/>
    <m/>
    <m/>
    <m/>
    <m/>
    <n v="114696"/>
    <n v="142578.59760000001"/>
    <m/>
    <m/>
    <m/>
  </r>
  <r>
    <s v="0902"/>
    <x v="66"/>
    <n v="2003"/>
    <s v="FNS"/>
    <s v="CS&amp;CC"/>
    <m/>
    <m/>
    <x v="8"/>
    <s v="851100902"/>
    <m/>
    <s v="A/C Renovation To Kitchen "/>
    <x v="2"/>
    <m/>
    <m/>
    <m/>
    <m/>
    <m/>
    <n v="195000"/>
    <n v="222202.5"/>
    <m/>
    <m/>
    <m/>
  </r>
  <r>
    <s v="0902"/>
    <x v="66"/>
    <n v="2003"/>
    <s v="SCHOOL"/>
    <s v="CS&amp;CC"/>
    <m/>
    <m/>
    <x v="14"/>
    <s v="861900902"/>
    <m/>
    <s v="Covered Walkways"/>
    <x v="5"/>
    <m/>
    <m/>
    <m/>
    <m/>
    <m/>
    <n v="30000"/>
    <n v="37293"/>
    <m/>
    <m/>
    <m/>
  </r>
  <r>
    <s v="0902"/>
    <x v="66"/>
    <n v="2003"/>
    <s v="FNS"/>
    <s v="CS&amp;CC"/>
    <m/>
    <m/>
    <x v="6"/>
    <s v="852500902"/>
    <m/>
    <s v="Serving Line Renovation"/>
    <x v="5"/>
    <m/>
    <m/>
    <m/>
    <m/>
    <m/>
    <n v="419926"/>
    <n v="522010.01060000004"/>
    <m/>
    <m/>
    <m/>
  </r>
  <r>
    <s v="0911"/>
    <x v="67"/>
    <n v="1977"/>
    <s v="PRT"/>
    <s v="CS&amp;CC"/>
    <m/>
    <m/>
    <x v="4"/>
    <s v="861000911"/>
    <m/>
    <s v="Remodel Bld #1 &amp; 2 Parking And Traffic Improvements"/>
    <x v="2"/>
    <m/>
    <s v="3913"/>
    <m/>
    <m/>
    <m/>
    <n v="2500000"/>
    <n v="2848750"/>
    <m/>
    <m/>
    <m/>
  </r>
  <r>
    <s v="0911"/>
    <x v="67"/>
    <n v="1977"/>
    <s v="FNS"/>
    <s v="CS&amp;CC"/>
    <m/>
    <m/>
    <x v="8"/>
    <s v="851100911"/>
    <m/>
    <s v="A/C Renovation To Kitchen "/>
    <x v="4"/>
    <m/>
    <m/>
    <m/>
    <m/>
    <m/>
    <n v="204750"/>
    <n v="243693.45"/>
    <m/>
    <m/>
    <m/>
  </r>
  <r>
    <s v="0911"/>
    <x v="67"/>
    <n v="1977"/>
    <s v="SCHOOL"/>
    <s v="CS&amp;CC"/>
    <m/>
    <m/>
    <x v="14"/>
    <s v="861900911"/>
    <m/>
    <s v="Covered Walkways - 224' each side of school"/>
    <x v="5"/>
    <m/>
    <m/>
    <m/>
    <m/>
    <m/>
    <n v="0"/>
    <n v="0"/>
    <m/>
    <s v="New"/>
    <m/>
  </r>
  <r>
    <s v="0921"/>
    <x v="12"/>
    <n v="1977"/>
    <s v="PRT"/>
    <s v="CS&amp;CC"/>
    <m/>
    <m/>
    <x v="4"/>
    <s v="861000921"/>
    <m/>
    <s v="Remodel School "/>
    <x v="4"/>
    <m/>
    <m/>
    <m/>
    <m/>
    <m/>
    <n v="15930180"/>
    <n v="18960100.236000001"/>
    <m/>
    <m/>
    <m/>
  </r>
  <r>
    <s v="0921"/>
    <x v="12"/>
    <n v="1977"/>
    <s v="SCHOOL"/>
    <s v="CS&amp;CC"/>
    <m/>
    <m/>
    <x v="14"/>
    <s v="861900921"/>
    <m/>
    <s v="Covered Walkways  - ESE"/>
    <x v="5"/>
    <m/>
    <s v="3913"/>
    <m/>
    <m/>
    <m/>
    <n v="406000"/>
    <n v="504698.6"/>
    <m/>
    <m/>
    <m/>
  </r>
  <r>
    <s v="0921"/>
    <x v="12"/>
    <n v="1977"/>
    <s v="SCHOOL"/>
    <s v="CS&amp;CC"/>
    <m/>
    <m/>
    <x v="14"/>
    <s v="861900921"/>
    <m/>
    <s v="Covered Walkways - Bus Loop "/>
    <x v="5"/>
    <m/>
    <s v="3913"/>
    <m/>
    <m/>
    <m/>
    <n v="550000"/>
    <n v="683705"/>
    <m/>
    <m/>
    <m/>
  </r>
  <r>
    <s v="0921"/>
    <x v="12"/>
    <n v="1977"/>
    <s v="SCHOOL"/>
    <s v="CS&amp;CC"/>
    <m/>
    <m/>
    <x v="14"/>
    <s v="861900921"/>
    <m/>
    <s v="Covered Walkways - Car Loop"/>
    <x v="5"/>
    <m/>
    <m/>
    <m/>
    <m/>
    <m/>
    <n v="418000"/>
    <n v="519615.8"/>
    <m/>
    <m/>
    <m/>
  </r>
  <r>
    <s v="0931"/>
    <x v="13"/>
    <n v="1977"/>
    <s v="IS"/>
    <s v="CS&amp;CC"/>
    <m/>
    <m/>
    <x v="9"/>
    <s v="830000931"/>
    <m/>
    <s v="Technology Infrastructure Upgrades"/>
    <x v="1"/>
    <m/>
    <s v="3913"/>
    <m/>
    <m/>
    <m/>
    <n v="800000"/>
    <n v="800000"/>
    <m/>
    <m/>
    <s v="IS needs to prioritze"/>
  </r>
  <r>
    <s v="0931"/>
    <x v="13"/>
    <n v="1977"/>
    <s v="PRT"/>
    <s v="CS&amp;CC"/>
    <m/>
    <m/>
    <x v="4"/>
    <s v="861000931"/>
    <m/>
    <s v="Remodel Bld #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x v="4"/>
    <m/>
    <s v="3913"/>
    <m/>
    <m/>
    <m/>
    <n v="9000000"/>
    <n v="10711800"/>
    <m/>
    <m/>
    <m/>
  </r>
  <r>
    <s v="0931"/>
    <x v="13"/>
    <n v="1977"/>
    <s v="CCTE"/>
    <s v="CS&amp;CC"/>
    <m/>
    <m/>
    <x v="9"/>
    <s v="830000931"/>
    <m/>
    <s v="Remodel Technology Lab - Room 404"/>
    <x v="4"/>
    <m/>
    <s v="3913"/>
    <m/>
    <m/>
    <m/>
    <n v="300000"/>
    <n v="357060"/>
    <m/>
    <m/>
    <m/>
  </r>
  <r>
    <s v="0931"/>
    <x v="13"/>
    <n v="1977"/>
    <s v="ATH"/>
    <s v="CS&amp;CC"/>
    <m/>
    <m/>
    <x v="11"/>
    <s v="820200931"/>
    <m/>
    <s v="New Bleachers, Concession Stand, Public Restrooms, Male/Female Lockers"/>
    <x v="5"/>
    <m/>
    <m/>
    <m/>
    <m/>
    <m/>
    <n v="2500000"/>
    <n v="3107750"/>
    <m/>
    <m/>
    <m/>
  </r>
  <r>
    <s v="0932"/>
    <x v="68"/>
    <n v="1979"/>
    <s v="FNS"/>
    <s v="CS&amp;CC"/>
    <m/>
    <m/>
    <x v="6"/>
    <s v="852500932"/>
    <m/>
    <s v="Cooler / Freezer with Renovations"/>
    <x v="0"/>
    <m/>
    <m/>
    <m/>
    <m/>
    <m/>
    <n v="203963"/>
    <n v="213039.3535"/>
    <m/>
    <m/>
    <m/>
  </r>
  <r>
    <s v="0932"/>
    <x v="68"/>
    <n v="1979"/>
    <s v="FNS"/>
    <s v="CS&amp;CC"/>
    <m/>
    <m/>
    <x v="6"/>
    <s v="852500932"/>
    <m/>
    <s v="Serving Line Renovation"/>
    <x v="0"/>
    <m/>
    <m/>
    <m/>
    <m/>
    <m/>
    <n v="286815"/>
    <n v="299578.26750000002"/>
    <m/>
    <m/>
    <m/>
  </r>
  <r>
    <s v="0932"/>
    <x v="68"/>
    <n v="1979"/>
    <s v="PRT"/>
    <s v="CS&amp;CC"/>
    <m/>
    <m/>
    <x v="10"/>
    <s v="861100932"/>
    <m/>
    <s v="Traffic Safety and Parking Improvements"/>
    <x v="4"/>
    <m/>
    <s v="3913"/>
    <m/>
    <m/>
    <m/>
    <n v="650000"/>
    <n v="773630"/>
    <m/>
    <m/>
    <m/>
  </r>
  <r>
    <s v="0932"/>
    <x v="68"/>
    <n v="1979"/>
    <s v="SCHOOL"/>
    <s v="CS&amp;CC"/>
    <m/>
    <m/>
    <x v="14"/>
    <s v="861900932"/>
    <m/>
    <s v="Covered Walkways"/>
    <x v="5"/>
    <m/>
    <m/>
    <m/>
    <m/>
    <m/>
    <n v="206000"/>
    <n v="256078.6"/>
    <m/>
    <m/>
    <m/>
  </r>
  <r>
    <s v="0941"/>
    <x v="69"/>
    <n v="1982"/>
    <s v="IS"/>
    <s v="CS&amp;CC"/>
    <m/>
    <m/>
    <x v="9"/>
    <s v="830000941"/>
    <m/>
    <s v="Technology Infrastructure Upgrades"/>
    <x v="1"/>
    <m/>
    <m/>
    <m/>
    <m/>
    <m/>
    <n v="425000"/>
    <n v="425000"/>
    <m/>
    <m/>
    <s v="IS needs to prioritze"/>
  </r>
  <r>
    <s v="0941"/>
    <x v="69"/>
    <n v="1982"/>
    <s v="FNS"/>
    <s v="CS&amp;CC"/>
    <m/>
    <m/>
    <x v="8"/>
    <s v="851100941"/>
    <m/>
    <s v="A/C Renovation To Kitchen "/>
    <x v="0"/>
    <m/>
    <m/>
    <m/>
    <m/>
    <m/>
    <n v="204750"/>
    <n v="213861.375"/>
    <m/>
    <m/>
    <m/>
  </r>
  <r>
    <s v="0941"/>
    <x v="69"/>
    <n v="1982"/>
    <s v="FNS"/>
    <s v="CS&amp;CC"/>
    <m/>
    <m/>
    <x v="6"/>
    <s v="852500941"/>
    <m/>
    <s v="Serving Line Renovation"/>
    <x v="0"/>
    <m/>
    <m/>
    <m/>
    <m/>
    <m/>
    <n v="286815"/>
    <n v="299578.26750000002"/>
    <m/>
    <m/>
    <m/>
  </r>
  <r>
    <s v="0941"/>
    <x v="69"/>
    <n v="1982"/>
    <s v="PRT"/>
    <s v="CS&amp;CC"/>
    <m/>
    <m/>
    <x v="4"/>
    <s v="861000941"/>
    <m/>
    <s v="Remodel Bld #1"/>
    <x v="2"/>
    <m/>
    <m/>
    <m/>
    <m/>
    <m/>
    <n v="5539200"/>
    <n v="6311918.4000000004"/>
    <m/>
    <m/>
    <m/>
  </r>
  <r>
    <s v="0941"/>
    <x v="69"/>
    <n v="1982"/>
    <s v="PRT"/>
    <s v="CS&amp;CC"/>
    <m/>
    <m/>
    <x v="10"/>
    <s v="861100941"/>
    <m/>
    <s v="Traffic Safety and Parking Improvements"/>
    <x v="2"/>
    <m/>
    <s v="3913"/>
    <m/>
    <m/>
    <m/>
    <n v="758000"/>
    <n v="863741"/>
    <m/>
    <m/>
    <m/>
  </r>
  <r>
    <s v="0961"/>
    <x v="70"/>
    <n v="1984"/>
    <s v="FNS"/>
    <s v="CS&amp;CC"/>
    <m/>
    <m/>
    <x v="8"/>
    <s v="851100961"/>
    <m/>
    <s v="A/C Renovation To Kitchen "/>
    <x v="4"/>
    <m/>
    <m/>
    <m/>
    <m/>
    <m/>
    <n v="204750"/>
    <n v="243693.45"/>
    <m/>
    <m/>
    <m/>
  </r>
  <r>
    <s v="0991"/>
    <x v="71"/>
    <n v="1984"/>
    <s v="CCTE"/>
    <s v="CS&amp;CC"/>
    <m/>
    <m/>
    <x v="4"/>
    <s v="861000991"/>
    <m/>
    <s v="Remodel Automotive Technology"/>
    <x v="0"/>
    <s v="13/14"/>
    <s v="3921"/>
    <m/>
    <m/>
    <m/>
    <n v="1500000"/>
    <n v="1566750"/>
    <m/>
    <m/>
    <m/>
  </r>
  <r>
    <s v="0991"/>
    <x v="71"/>
    <n v="1984"/>
    <s v="CCTE"/>
    <s v="CS&amp;CC"/>
    <m/>
    <m/>
    <x v="4"/>
    <s v="861000991"/>
    <m/>
    <s v="Remodel Carpentry &amp; Vet Assisting Program to HVAC Program"/>
    <x v="0"/>
    <s v="13/14"/>
    <s v="3921"/>
    <m/>
    <m/>
    <m/>
    <n v="700000"/>
    <n v="731150"/>
    <m/>
    <m/>
    <m/>
  </r>
  <r>
    <s v="0991"/>
    <x v="71"/>
    <n v="1984"/>
    <s v="CCTE"/>
    <s v="CS&amp;CC"/>
    <m/>
    <m/>
    <x v="4"/>
    <s v="861000991"/>
    <m/>
    <s v="Remodel Commercial Art Room"/>
    <x v="0"/>
    <s v="13/14"/>
    <s v="3921"/>
    <m/>
    <m/>
    <m/>
    <n v="110000"/>
    <n v="114895"/>
    <m/>
    <m/>
    <m/>
  </r>
  <r>
    <s v="0991"/>
    <x v="71"/>
    <n v="1984"/>
    <s v="CCTE"/>
    <s v="CS&amp;CC"/>
    <m/>
    <m/>
    <x v="4"/>
    <s v="861000991"/>
    <m/>
    <s v="Remodel Cosmetology Room"/>
    <x v="0"/>
    <s v="13/14"/>
    <s v="3921"/>
    <m/>
    <m/>
    <m/>
    <n v="1007000"/>
    <n v="1051811.5"/>
    <m/>
    <m/>
    <m/>
  </r>
  <r>
    <s v="0991"/>
    <x v="71"/>
    <n v="1984"/>
    <s v="CCTE"/>
    <s v="CS&amp;CC"/>
    <m/>
    <m/>
    <x v="4"/>
    <s v="861000991"/>
    <m/>
    <s v="Remodel Culinary Arts Room"/>
    <x v="0"/>
    <s v="13/14"/>
    <s v="3921"/>
    <m/>
    <m/>
    <m/>
    <n v="1200000"/>
    <n v="1253400"/>
    <m/>
    <m/>
    <m/>
  </r>
  <r>
    <s v="0991"/>
    <x v="71"/>
    <n v="1984"/>
    <s v="CCTE"/>
    <s v="CS&amp;CC"/>
    <m/>
    <m/>
    <x v="4"/>
    <s v="861000991"/>
    <m/>
    <s v="Remodel Electricity Room"/>
    <x v="0"/>
    <s v="13/14"/>
    <s v="3921"/>
    <m/>
    <m/>
    <m/>
    <n v="415000"/>
    <n v="433467.5"/>
    <m/>
    <m/>
    <m/>
  </r>
  <r>
    <s v="0991"/>
    <x v="71"/>
    <n v="1984"/>
    <s v="CCTE"/>
    <s v="CS&amp;CC"/>
    <m/>
    <m/>
    <x v="4"/>
    <s v="861000991"/>
    <m/>
    <s v="Remodel HVAC Program Room"/>
    <x v="0"/>
    <s v="13/14"/>
    <s v="3921"/>
    <m/>
    <m/>
    <m/>
    <n v="530000"/>
    <n v="553585"/>
    <m/>
    <m/>
    <m/>
  </r>
  <r>
    <s v="0991"/>
    <x v="71"/>
    <n v="1984"/>
    <s v="CCTE"/>
    <s v="CS&amp;CC"/>
    <m/>
    <m/>
    <x v="4"/>
    <s v="861000991"/>
    <m/>
    <s v="Remodel Marine Service Technology Program"/>
    <x v="0"/>
    <s v="13/14"/>
    <s v="3921"/>
    <m/>
    <m/>
    <m/>
    <n v="300000"/>
    <n v="313350"/>
    <m/>
    <m/>
    <m/>
  </r>
  <r>
    <s v="0991"/>
    <x v="71"/>
    <n v="1984"/>
    <s v="PRT"/>
    <s v="CS&amp;CC"/>
    <m/>
    <m/>
    <x v="4"/>
    <s v="861000991"/>
    <m/>
    <s v="Remodel School "/>
    <x v="0"/>
    <s v="13/14"/>
    <s v="3921"/>
    <m/>
    <m/>
    <m/>
    <n v="518529"/>
    <n v="541603.5405"/>
    <m/>
    <m/>
    <m/>
  </r>
  <r>
    <s v="0991"/>
    <x v="71"/>
    <n v="1984"/>
    <s v="CCTE"/>
    <s v="CS&amp;CC"/>
    <m/>
    <m/>
    <x v="4"/>
    <s v="861000991"/>
    <m/>
    <s v="Remodel TV Production Space"/>
    <x v="0"/>
    <s v="13/14"/>
    <s v="3921"/>
    <m/>
    <m/>
    <m/>
    <n v="80000"/>
    <n v="83560"/>
    <m/>
    <m/>
    <m/>
  </r>
  <r>
    <s v="0991"/>
    <x v="71"/>
    <n v="1984"/>
    <s v="CCTE"/>
    <s v="CS&amp;CC"/>
    <m/>
    <m/>
    <x v="4"/>
    <s v="861000991"/>
    <m/>
    <s v="Renovate Autobody Repair Bld., New Paint Booth, Paint Mixing Room, Frame Straightener, Welding Booth"/>
    <x v="0"/>
    <s v="13/14"/>
    <s v="3921"/>
    <m/>
    <m/>
    <m/>
    <n v="500000"/>
    <n v="522250"/>
    <m/>
    <m/>
    <m/>
  </r>
  <r>
    <s v="0991"/>
    <x v="71"/>
    <n v="1984"/>
    <s v="CCTE"/>
    <s v="CS&amp;CC"/>
    <m/>
    <m/>
    <x v="4"/>
    <s v="861000991"/>
    <m/>
    <s v="Sign - New Marquee"/>
    <x v="0"/>
    <s v="13/14"/>
    <s v="3921"/>
    <m/>
    <m/>
    <m/>
    <n v="7000"/>
    <n v="7311.5"/>
    <m/>
    <m/>
    <m/>
  </r>
  <r>
    <s v="2061"/>
    <x v="72"/>
    <n v="1998"/>
    <s v="FNS"/>
    <s v="CS&amp;CC"/>
    <m/>
    <m/>
    <x v="8"/>
    <s v="851102061"/>
    <m/>
    <s v="A/C Renovation To Kitchen "/>
    <x v="4"/>
    <m/>
    <m/>
    <m/>
    <m/>
    <m/>
    <n v="195000"/>
    <n v="232089"/>
    <m/>
    <m/>
    <m/>
  </r>
  <r>
    <s v="2061"/>
    <x v="72"/>
    <n v="1998"/>
    <s v="FNS"/>
    <s v="CS&amp;CC"/>
    <m/>
    <m/>
    <x v="6"/>
    <s v="852502061"/>
    <m/>
    <s v="Serving Line Renovation"/>
    <x v="4"/>
    <m/>
    <m/>
    <m/>
    <m/>
    <m/>
    <n v="381751"/>
    <n v="454360.04019999999"/>
    <m/>
    <m/>
    <m/>
  </r>
  <r>
    <n v="2081"/>
    <x v="73"/>
    <n v="2005"/>
    <s v="FNS"/>
    <s v="CS&amp;CC"/>
    <m/>
    <m/>
    <x v="8"/>
    <s v="851102081"/>
    <m/>
    <s v="A/C Renovation To Kitchen "/>
    <x v="2"/>
    <m/>
    <m/>
    <m/>
    <m/>
    <m/>
    <n v="195000"/>
    <n v="222202.5"/>
    <m/>
    <m/>
    <m/>
  </r>
  <r>
    <s v="2091"/>
    <x v="74"/>
    <n v="2005"/>
    <s v="FNS"/>
    <s v="CS&amp;CC"/>
    <m/>
    <m/>
    <x v="8"/>
    <s v="851102091"/>
    <m/>
    <s v="A/C Renovation To Kitchen "/>
    <x v="2"/>
    <m/>
    <m/>
    <m/>
    <m/>
    <m/>
    <n v="195000"/>
    <n v="222202.5"/>
    <m/>
    <m/>
    <m/>
  </r>
  <r>
    <s v="7071"/>
    <x v="75"/>
    <n v="1995"/>
    <s v="CCTE"/>
    <s v="CS&amp;CC"/>
    <m/>
    <m/>
    <x v="4"/>
    <s v="861007071"/>
    <m/>
    <s v="Redevelopment of Campus"/>
    <x v="4"/>
    <m/>
    <m/>
    <m/>
    <m/>
    <m/>
    <n v="5000000"/>
    <n v="5951000"/>
    <m/>
    <m/>
    <m/>
  </r>
  <r>
    <s v="7071"/>
    <x v="75"/>
    <n v="1995"/>
    <s v="SCHOOL"/>
    <s v="CS&amp;CC"/>
    <m/>
    <m/>
    <x v="14"/>
    <s v="861907071"/>
    <m/>
    <s v="Covered Walkways"/>
    <x v="5"/>
    <m/>
    <m/>
    <m/>
    <m/>
    <m/>
    <n v="135600"/>
    <n v="168564.36"/>
    <m/>
    <m/>
    <m/>
  </r>
  <r>
    <s v="9019"/>
    <x v="14"/>
    <m/>
    <s v="PRT"/>
    <s v="CS&amp;CC"/>
    <m/>
    <m/>
    <x v="17"/>
    <s v="851809019"/>
    <m/>
    <s v="Annual Fire Loop / Hydrants ($500,000 Annually)"/>
    <x v="0"/>
    <m/>
    <m/>
    <m/>
    <m/>
    <m/>
    <n v="1000000"/>
    <n v="1044500"/>
    <m/>
    <m/>
    <m/>
  </r>
  <r>
    <s v="9019"/>
    <x v="14"/>
    <m/>
    <s v="PRT"/>
    <s v="CS&amp;CC"/>
    <m/>
    <m/>
    <x v="17"/>
    <s v="851809019"/>
    <m/>
    <s v="Annual Fire Loop / Hydrants ($500,000 Annually)"/>
    <x v="3"/>
    <m/>
    <m/>
    <m/>
    <m/>
    <m/>
    <n v="1000000"/>
    <n v="1090900"/>
    <m/>
    <m/>
    <m/>
  </r>
  <r>
    <s v="9019"/>
    <x v="14"/>
    <m/>
    <s v="PRT"/>
    <s v="CS&amp;CC"/>
    <m/>
    <m/>
    <x v="17"/>
    <s v="851809019"/>
    <m/>
    <s v="Annual Fire Loop / Hydrants ($500,000 Annually)"/>
    <x v="2"/>
    <m/>
    <m/>
    <m/>
    <m/>
    <m/>
    <n v="1000000"/>
    <n v="1139500"/>
    <m/>
    <m/>
    <m/>
  </r>
  <r>
    <s v="9019"/>
    <x v="14"/>
    <m/>
    <s v="PRT"/>
    <s v="CS&amp;CC"/>
    <m/>
    <m/>
    <x v="17"/>
    <s v="851809019"/>
    <m/>
    <s v="Annual Fire Loop / Hydrants ($500,000 Annually)"/>
    <x v="4"/>
    <m/>
    <m/>
    <m/>
    <m/>
    <m/>
    <n v="1000000"/>
    <n v="1190200"/>
    <m/>
    <m/>
    <m/>
  </r>
  <r>
    <s v="9019"/>
    <x v="76"/>
    <m/>
    <s v="PRT"/>
    <s v="CS&amp;CC"/>
    <m/>
    <m/>
    <x v="4"/>
    <s v="861009019"/>
    <m/>
    <s v="Construction of New Facility"/>
    <x v="4"/>
    <m/>
    <m/>
    <m/>
    <m/>
    <m/>
    <n v="5500000"/>
    <n v="6546100"/>
    <m/>
    <m/>
    <m/>
  </r>
  <r>
    <s v="9019"/>
    <x v="77"/>
    <m/>
    <s v="PLAN"/>
    <s v="CS&amp;CC"/>
    <s v="Yes"/>
    <m/>
    <x v="22"/>
    <s v="870459019"/>
    <m/>
    <s v="Elementary U - Northwood"/>
    <x v="4"/>
    <m/>
    <m/>
    <m/>
    <m/>
    <m/>
    <n v="18597372"/>
    <n v="22134592.154399998"/>
    <m/>
    <m/>
    <m/>
  </r>
  <r>
    <s v="9019"/>
    <x v="14"/>
    <m/>
    <s v="PRT"/>
    <s v="CS&amp;CC"/>
    <m/>
    <m/>
    <x v="17"/>
    <s v="851809019"/>
    <m/>
    <s v="Annual Fire Loop / Hydrants ($500,000 Annually)"/>
    <x v="5"/>
    <m/>
    <m/>
    <m/>
    <m/>
    <m/>
    <n v="1000000"/>
    <n v="1243100"/>
    <m/>
    <m/>
    <m/>
  </r>
  <r>
    <s v="9019"/>
    <x v="77"/>
    <m/>
    <s v="PLAN"/>
    <s v="CS&amp;CC"/>
    <s v="Yes"/>
    <m/>
    <x v="23"/>
    <s v="870999019"/>
    <m/>
    <s v="Elementary Q - 54 Corridor near Suncoast Parkway"/>
    <x v="5"/>
    <m/>
    <m/>
    <m/>
    <m/>
    <m/>
    <n v="20121372"/>
    <n v="25012877.533199999"/>
    <m/>
    <m/>
    <m/>
  </r>
  <r>
    <s v="9032"/>
    <x v="78"/>
    <n v="1972"/>
    <s v="PRT"/>
    <s v="CS&amp;CC"/>
    <m/>
    <m/>
    <x v="5"/>
    <s v="850009032"/>
    <m/>
    <s v="Remodel Interior"/>
    <x v="4"/>
    <m/>
    <m/>
    <m/>
    <m/>
    <m/>
    <n v="250000"/>
    <n v="297550"/>
    <m/>
    <m/>
    <m/>
  </r>
  <r>
    <s v="9033"/>
    <x v="79"/>
    <n v="1971"/>
    <s v="PRT"/>
    <s v="CS&amp;CC"/>
    <m/>
    <m/>
    <x v="5"/>
    <s v="850009033"/>
    <m/>
    <s v="Remodel Interior, Add Paint Booth, Expand Parking"/>
    <x v="4"/>
    <m/>
    <m/>
    <m/>
    <m/>
    <m/>
    <n v="650000"/>
    <n v="773630"/>
    <m/>
    <m/>
    <m/>
  </r>
  <r>
    <s v="9035"/>
    <x v="40"/>
    <n v="1979"/>
    <s v="PRT"/>
    <s v="CS&amp;CC"/>
    <m/>
    <m/>
    <x v="4"/>
    <s v="861009035"/>
    <m/>
    <s v="Remodel Office  Interior, Add Parking"/>
    <x v="4"/>
    <m/>
    <m/>
    <m/>
    <m/>
    <m/>
    <n v="2500000"/>
    <n v="2975500"/>
    <m/>
    <m/>
    <m/>
  </r>
  <r>
    <s v="9039"/>
    <x v="76"/>
    <m/>
    <s v="PRT"/>
    <s v="CS&amp;CC"/>
    <m/>
    <m/>
    <x v="10"/>
    <s v="861109039"/>
    <m/>
    <s v="Pre-Installation of Utilities"/>
    <x v="1"/>
    <s v="13/14"/>
    <s v="3611"/>
    <n v="195000"/>
    <m/>
    <m/>
    <n v="218000"/>
    <n v="218000"/>
    <m/>
    <m/>
    <s v="Install Utilities while Interlaken Road being constructed"/>
  </r>
  <r>
    <s v="9053"/>
    <x v="80"/>
    <n v="1974"/>
    <s v="PRT"/>
    <s v="CS&amp;CC"/>
    <s v="Yes"/>
    <m/>
    <x v="4"/>
    <s v="861009053"/>
    <m/>
    <s v="District Complex - Building 2 Architectural Design"/>
    <x v="1"/>
    <s v="13/14"/>
    <s v="3900"/>
    <n v="300000"/>
    <m/>
    <m/>
    <n v="300000"/>
    <n v="300000"/>
    <m/>
    <m/>
    <m/>
  </r>
  <r>
    <s v="9053"/>
    <x v="80"/>
    <m/>
    <s v="PRT"/>
    <s v="CS&amp;CC"/>
    <s v="Yes"/>
    <m/>
    <x v="4"/>
    <s v="861009053"/>
    <m/>
    <s v="District Complex - Building 4 Remodel/Expansion"/>
    <x v="1"/>
    <s v="13/14"/>
    <s v="3900"/>
    <n v="6748473"/>
    <m/>
    <m/>
    <n v="6511000"/>
    <n v="6511000"/>
    <m/>
    <s v="In Design"/>
    <m/>
  </r>
  <r>
    <s v="9099"/>
    <x v="77"/>
    <m/>
    <s v="PLAN"/>
    <s v="CS&amp;CC"/>
    <s v="Yes"/>
    <m/>
    <x v="24"/>
    <s v="870559099"/>
    <m/>
    <s v="Elementary W - Wiregrass"/>
    <x v="1"/>
    <s v="13/14"/>
    <s v="3903   3921"/>
    <n v="17691000"/>
    <m/>
    <s v="Penny &amp; Other"/>
    <n v="18801000"/>
    <n v="18801000"/>
    <m/>
    <m/>
    <m/>
  </r>
  <r>
    <s v="9099"/>
    <x v="81"/>
    <m/>
    <s v="PLAN"/>
    <s v="CS&amp;CC"/>
    <s v="Yes"/>
    <m/>
    <x v="25"/>
    <s v="890209099"/>
    <m/>
    <s v="High School GGG - Old Pasco Road"/>
    <x v="1"/>
    <s v="13/14"/>
    <s v="3904"/>
    <n v="28956000"/>
    <m/>
    <s v="Impact Fees"/>
    <n v="62700000"/>
    <n v="62700000"/>
    <m/>
    <m/>
    <m/>
  </r>
  <r>
    <s v="0000"/>
    <x v="14"/>
    <m/>
    <s v="FIN"/>
    <s v="FIN"/>
    <m/>
    <m/>
    <x v="19"/>
    <s v="000000000"/>
    <m/>
    <s v="Annual Debt Service Payments"/>
    <x v="0"/>
    <m/>
    <m/>
    <m/>
    <m/>
    <m/>
    <n v="62938379"/>
    <n v="62938379"/>
    <m/>
    <m/>
    <m/>
  </r>
  <r>
    <s v="0000"/>
    <x v="14"/>
    <m/>
    <s v="FIN"/>
    <s v="FIN"/>
    <m/>
    <m/>
    <x v="19"/>
    <s v="000000000"/>
    <m/>
    <s v="Annual Debt Service Payments"/>
    <x v="3"/>
    <m/>
    <m/>
    <m/>
    <m/>
    <m/>
    <n v="50340588"/>
    <n v="50340588"/>
    <m/>
    <m/>
    <m/>
  </r>
  <r>
    <s v="0000"/>
    <x v="14"/>
    <m/>
    <s v="FIN"/>
    <s v="FIN"/>
    <m/>
    <m/>
    <x v="19"/>
    <s v="000000000"/>
    <m/>
    <s v="Annual Debt Service Payments"/>
    <x v="2"/>
    <m/>
    <m/>
    <m/>
    <m/>
    <m/>
    <n v="54561680"/>
    <n v="54561680"/>
    <m/>
    <m/>
    <m/>
  </r>
  <r>
    <s v="0000"/>
    <x v="14"/>
    <m/>
    <s v="FIN"/>
    <s v="FIN"/>
    <m/>
    <m/>
    <x v="19"/>
    <s v="000000000"/>
    <m/>
    <s v="Annual Debt Service Payments"/>
    <x v="4"/>
    <m/>
    <m/>
    <m/>
    <m/>
    <m/>
    <n v="50647051"/>
    <n v="50647051"/>
    <m/>
    <m/>
    <m/>
  </r>
  <r>
    <s v="0000"/>
    <x v="14"/>
    <m/>
    <s v="FIN"/>
    <s v="FIN"/>
    <m/>
    <m/>
    <x v="19"/>
    <s v="000000000"/>
    <m/>
    <s v="Annual Debt Service Payments"/>
    <x v="5"/>
    <m/>
    <m/>
    <m/>
    <m/>
    <m/>
    <n v="50936250"/>
    <n v="50936250"/>
    <m/>
    <m/>
    <m/>
  </r>
  <r>
    <s v="0000"/>
    <x v="14"/>
    <m/>
    <s v="FIN"/>
    <s v="FIN"/>
    <m/>
    <m/>
    <x v="19"/>
    <s v="000000000"/>
    <m/>
    <s v="Annual Debt Service Payments"/>
    <x v="1"/>
    <s v="13/14"/>
    <s v="3714    3903   3921"/>
    <n v="34821519"/>
    <m/>
    <m/>
    <n v="38816856"/>
    <n v="38816856"/>
    <m/>
    <m/>
    <m/>
  </r>
  <r>
    <s v="0000"/>
    <x v="14"/>
    <m/>
    <s v="FIN"/>
    <s v="FIN"/>
    <m/>
    <m/>
    <x v="19"/>
    <s v="000000000"/>
    <m/>
    <s v="Property Insurance"/>
    <x v="1"/>
    <s v="13/14"/>
    <s v="3714"/>
    <n v="827000"/>
    <m/>
    <m/>
    <n v="827000"/>
    <n v="827000"/>
    <m/>
    <m/>
    <m/>
  </r>
  <r>
    <s v="9012"/>
    <x v="14"/>
    <m/>
    <s v="FIN"/>
    <s v="FIN"/>
    <m/>
    <m/>
    <x v="26"/>
    <s v="832409012"/>
    <m/>
    <s v="Annual FISH Signage"/>
    <x v="1"/>
    <s v="13/14"/>
    <s v="3711"/>
    <n v="10000"/>
    <m/>
    <m/>
    <n v="10000"/>
    <n v="10000"/>
    <m/>
    <m/>
    <m/>
  </r>
  <r>
    <s v="9031"/>
    <x v="14"/>
    <m/>
    <s v="FIN"/>
    <s v="FIN"/>
    <m/>
    <m/>
    <x v="27"/>
    <s v="842109031"/>
    <m/>
    <s v="Annual Buses "/>
    <x v="1"/>
    <s v="13/14"/>
    <s v="3714"/>
    <n v="1500000"/>
    <m/>
    <m/>
    <n v="1700000"/>
    <n v="1700000"/>
    <m/>
    <m/>
    <m/>
  </r>
  <r>
    <s v="9032"/>
    <x v="14"/>
    <m/>
    <s v="FIN"/>
    <s v="FIN"/>
    <m/>
    <m/>
    <x v="28"/>
    <s v="842209032"/>
    <m/>
    <s v="Annual Other Vehicles"/>
    <x v="6"/>
    <s v="13/14"/>
    <s v="3715"/>
    <n v="200000"/>
    <m/>
    <m/>
    <m/>
    <m/>
    <m/>
    <m/>
    <m/>
  </r>
  <r>
    <s v="9061"/>
    <x v="14"/>
    <m/>
    <s v="FIN"/>
    <s v="FIN"/>
    <m/>
    <m/>
    <x v="26"/>
    <s v="832409061"/>
    <m/>
    <s v="Annual Compliance w/Environmental Reg"/>
    <x v="1"/>
    <s v="13/14"/>
    <s v="3709"/>
    <n v="202000"/>
    <m/>
    <m/>
    <n v="202000"/>
    <n v="202000"/>
    <m/>
    <m/>
    <m/>
  </r>
  <r>
    <s v="9061"/>
    <x v="14"/>
    <m/>
    <s v="FIN"/>
    <s v="FIN"/>
    <m/>
    <m/>
    <x v="29"/>
    <s v="851009061"/>
    <m/>
    <s v="Annual Maintenance &amp; Repairs Projects (Small)"/>
    <x v="1"/>
    <s v="13/14"/>
    <s v="3709"/>
    <n v="1212000"/>
    <m/>
    <m/>
    <n v="1212000"/>
    <n v="1212000"/>
    <m/>
    <m/>
    <m/>
  </r>
  <r>
    <s v="9061"/>
    <x v="14"/>
    <m/>
    <s v="FIN"/>
    <s v="FIN"/>
    <m/>
    <m/>
    <x v="26"/>
    <s v="832409061"/>
    <m/>
    <s v="Annual Maintenance Health &amp; Safety"/>
    <x v="1"/>
    <s v="13/14"/>
    <s v="3709"/>
    <n v="202000"/>
    <m/>
    <m/>
    <n v="202000"/>
    <n v="202000"/>
    <m/>
    <m/>
    <m/>
  </r>
  <r>
    <s v="9421"/>
    <x v="14"/>
    <m/>
    <s v="FIN"/>
    <s v="FIN"/>
    <m/>
    <m/>
    <x v="9"/>
    <s v="830009421"/>
    <m/>
    <s v="Annual Telecommunications Repairs Projects (Small)"/>
    <x v="1"/>
    <s v="13/14"/>
    <s v="3713"/>
    <n v="800000"/>
    <m/>
    <m/>
    <n v="800000"/>
    <n v="800000"/>
    <m/>
    <m/>
    <m/>
  </r>
  <r>
    <s v="9009"/>
    <x v="14"/>
    <m/>
    <s v="FIN"/>
    <s v="FIN"/>
    <m/>
    <m/>
    <x v="30"/>
    <s v="845009009"/>
    <m/>
    <s v="ERP System"/>
    <x v="1"/>
    <s v="13/14"/>
    <s v="3900"/>
    <n v="8854577"/>
    <m/>
    <m/>
    <n v="4777563"/>
    <n v="4777563"/>
    <m/>
    <m/>
    <m/>
  </r>
  <r>
    <s v="9021"/>
    <x v="14"/>
    <m/>
    <s v="FIN"/>
    <s v="FIN"/>
    <m/>
    <m/>
    <x v="31"/>
    <s v="800109021"/>
    <m/>
    <s v="Annual Habitat for Humanity"/>
    <x v="1"/>
    <s v="13/14"/>
    <s v="3904"/>
    <n v="100000"/>
    <m/>
    <m/>
    <n v="100000"/>
    <n v="100000"/>
    <m/>
    <m/>
    <m/>
  </r>
  <r>
    <s v="9031"/>
    <x v="14"/>
    <m/>
    <s v="FIN"/>
    <s v="FIN"/>
    <m/>
    <m/>
    <x v="27"/>
    <s v="842109031"/>
    <m/>
    <s v="Annual Buses &amp; Other Vehicles"/>
    <x v="0"/>
    <m/>
    <m/>
    <m/>
    <m/>
    <m/>
    <n v="4225402"/>
    <n v="4413432.3890000004"/>
    <m/>
    <m/>
    <m/>
  </r>
  <r>
    <s v="9061"/>
    <x v="14"/>
    <m/>
    <s v="FIN"/>
    <s v="FIN"/>
    <m/>
    <m/>
    <x v="26"/>
    <s v="832409061"/>
    <m/>
    <s v="Annual Compliance w/Environmental Reg"/>
    <x v="0"/>
    <m/>
    <m/>
    <m/>
    <m/>
    <m/>
    <n v="420322"/>
    <n v="439026.32900000003"/>
    <m/>
    <m/>
    <m/>
  </r>
  <r>
    <s v="9061"/>
    <x v="14"/>
    <m/>
    <s v="FIN"/>
    <s v="FIN"/>
    <m/>
    <m/>
    <x v="18"/>
    <s v="832609061"/>
    <m/>
    <s v="Annual Compliance with ADA"/>
    <x v="0"/>
    <m/>
    <m/>
    <m/>
    <m/>
    <m/>
    <n v="300000"/>
    <n v="313350"/>
    <m/>
    <m/>
    <s v="Added at the request of CS&amp;CC"/>
  </r>
  <r>
    <s v="9061"/>
    <x v="14"/>
    <m/>
    <s v="FIN"/>
    <s v="FIN"/>
    <m/>
    <m/>
    <x v="29"/>
    <s v="851009061"/>
    <m/>
    <s v="Annual Maintenance &amp; Repairs Projects (Small)"/>
    <x v="0"/>
    <m/>
    <m/>
    <m/>
    <m/>
    <m/>
    <n v="2521930"/>
    <n v="2634155.8849999998"/>
    <m/>
    <m/>
    <m/>
  </r>
  <r>
    <s v="9061"/>
    <x v="14"/>
    <m/>
    <s v="FIN"/>
    <s v="FIN"/>
    <m/>
    <m/>
    <x v="26"/>
    <s v="832409061"/>
    <m/>
    <s v="Annual Maintenance Health &amp; Safety"/>
    <x v="0"/>
    <m/>
    <m/>
    <m/>
    <m/>
    <m/>
    <n v="420322"/>
    <n v="439026.32900000003"/>
    <m/>
    <m/>
    <m/>
  </r>
  <r>
    <s v="9061"/>
    <x v="14"/>
    <m/>
    <s v="FIN"/>
    <s v="FIN"/>
    <m/>
    <m/>
    <x v="26"/>
    <s v="832409061"/>
    <m/>
    <s v="Annual Compliance w/Environmental Reg"/>
    <x v="3"/>
    <m/>
    <m/>
    <m/>
    <m/>
    <m/>
    <n v="437303"/>
    <n v="477053.84269999998"/>
    <m/>
    <m/>
    <m/>
  </r>
  <r>
    <s v="9061"/>
    <x v="14"/>
    <m/>
    <s v="FIN"/>
    <s v="FIN"/>
    <m/>
    <m/>
    <x v="18"/>
    <s v="832609061"/>
    <m/>
    <s v="Annual Compliance with ADA"/>
    <x v="3"/>
    <m/>
    <m/>
    <m/>
    <m/>
    <m/>
    <n v="300000"/>
    <n v="327270"/>
    <m/>
    <m/>
    <s v="Added at the request of CS&amp;CC"/>
  </r>
  <r>
    <s v="9061"/>
    <x v="14"/>
    <m/>
    <s v="FIN"/>
    <s v="FIN"/>
    <m/>
    <m/>
    <x v="29"/>
    <s v="851009061"/>
    <m/>
    <s v="Annual Maintenance &amp; Repairs Projects (Small)"/>
    <x v="3"/>
    <m/>
    <m/>
    <m/>
    <m/>
    <m/>
    <n v="2623816"/>
    <n v="2862320.8744000001"/>
    <m/>
    <m/>
    <m/>
  </r>
  <r>
    <s v="9061"/>
    <x v="14"/>
    <m/>
    <s v="FIN"/>
    <s v="FIN"/>
    <m/>
    <m/>
    <x v="26"/>
    <s v="832409061"/>
    <m/>
    <s v="Annual Maintenance Health &amp; Safety"/>
    <x v="3"/>
    <m/>
    <m/>
    <m/>
    <m/>
    <m/>
    <n v="437303"/>
    <n v="477053.84269999998"/>
    <m/>
    <m/>
    <m/>
  </r>
  <r>
    <s v="9061"/>
    <x v="14"/>
    <m/>
    <s v="FIN"/>
    <s v="FIN"/>
    <m/>
    <m/>
    <x v="26"/>
    <s v="832409061"/>
    <m/>
    <s v="Annual Compliance w/Environmental Reg"/>
    <x v="2"/>
    <m/>
    <m/>
    <m/>
    <m/>
    <m/>
    <n v="454970"/>
    <n v="518438.315"/>
    <m/>
    <m/>
    <m/>
  </r>
  <r>
    <s v="9061"/>
    <x v="14"/>
    <m/>
    <s v="FIN"/>
    <s v="FIN"/>
    <m/>
    <m/>
    <x v="29"/>
    <s v="851009061"/>
    <m/>
    <s v="Annual Maintenance &amp; Repairs Projects (Small)"/>
    <x v="2"/>
    <m/>
    <m/>
    <m/>
    <m/>
    <m/>
    <n v="2729818"/>
    <n v="3110627.611"/>
    <m/>
    <m/>
    <m/>
  </r>
  <r>
    <s v="9061"/>
    <x v="14"/>
    <m/>
    <s v="FIN"/>
    <s v="FIN"/>
    <m/>
    <m/>
    <x v="26"/>
    <s v="832409061"/>
    <m/>
    <s v="Annual Maintenance Health &amp; Safety"/>
    <x v="2"/>
    <m/>
    <m/>
    <m/>
    <m/>
    <m/>
    <n v="454970"/>
    <n v="518438.315"/>
    <m/>
    <m/>
    <m/>
  </r>
  <r>
    <s v="9061"/>
    <x v="14"/>
    <m/>
    <s v="FIN"/>
    <s v="FIN"/>
    <m/>
    <m/>
    <x v="18"/>
    <s v="832609061"/>
    <m/>
    <s v="Annual Compliance with ADA"/>
    <x v="2"/>
    <m/>
    <m/>
    <m/>
    <m/>
    <m/>
    <n v="300000"/>
    <n v="341850"/>
    <m/>
    <m/>
    <s v="Added at the request of CS&amp;CC"/>
  </r>
  <r>
    <s v="9061"/>
    <x v="14"/>
    <m/>
    <s v="FIN"/>
    <s v="FIN"/>
    <m/>
    <m/>
    <x v="26"/>
    <s v="832409061"/>
    <m/>
    <s v="Annual Compliance w/Environmental Reg"/>
    <x v="4"/>
    <m/>
    <m/>
    <m/>
    <m/>
    <m/>
    <n v="473350"/>
    <n v="563381.17000000004"/>
    <m/>
    <m/>
    <m/>
  </r>
  <r>
    <s v="9061"/>
    <x v="14"/>
    <m/>
    <s v="FIN"/>
    <s v="FIN"/>
    <m/>
    <m/>
    <x v="29"/>
    <s v="851009061"/>
    <m/>
    <s v="Annual Maintenance &amp; Repairs Projects (Small)"/>
    <x v="4"/>
    <m/>
    <m/>
    <m/>
    <m/>
    <m/>
    <n v="2840102"/>
    <n v="3380289.4004000002"/>
    <m/>
    <m/>
    <m/>
  </r>
  <r>
    <s v="9061"/>
    <x v="14"/>
    <m/>
    <s v="FIN"/>
    <s v="FIN"/>
    <m/>
    <m/>
    <x v="26"/>
    <s v="832409061"/>
    <m/>
    <s v="Annual Maintenance Health &amp; Safety"/>
    <x v="4"/>
    <m/>
    <m/>
    <m/>
    <m/>
    <m/>
    <n v="473350"/>
    <n v="563381.17000000004"/>
    <m/>
    <m/>
    <m/>
  </r>
  <r>
    <s v="9061"/>
    <x v="14"/>
    <m/>
    <s v="FIN"/>
    <s v="FIN"/>
    <m/>
    <m/>
    <x v="18"/>
    <s v="832609061"/>
    <m/>
    <s v="Annual Compliance with ADA"/>
    <x v="4"/>
    <m/>
    <m/>
    <m/>
    <m/>
    <m/>
    <n v="300000"/>
    <n v="357060"/>
    <m/>
    <m/>
    <s v="Added at the request of CS&amp;CC"/>
  </r>
  <r>
    <s v="9061"/>
    <x v="14"/>
    <m/>
    <s v="FIN"/>
    <s v="FIN"/>
    <m/>
    <m/>
    <x v="26"/>
    <s v="832409061"/>
    <m/>
    <s v="Annual Compliance w/Environmental Reg"/>
    <x v="5"/>
    <m/>
    <m/>
    <m/>
    <m/>
    <m/>
    <n v="514487"/>
    <n v="639558.78969999996"/>
    <m/>
    <m/>
    <m/>
  </r>
  <r>
    <s v="9061"/>
    <x v="14"/>
    <m/>
    <s v="FIN"/>
    <s v="FIN"/>
    <m/>
    <m/>
    <x v="29"/>
    <s v="851009061"/>
    <m/>
    <s v="Annual Maintenance &amp; Repairs Projects (Small)"/>
    <x v="5"/>
    <m/>
    <m/>
    <m/>
    <m/>
    <m/>
    <n v="3086924"/>
    <n v="3837355.2244000002"/>
    <m/>
    <m/>
    <m/>
  </r>
  <r>
    <s v="9061"/>
    <x v="14"/>
    <m/>
    <s v="FIN"/>
    <s v="FIN"/>
    <m/>
    <m/>
    <x v="26"/>
    <s v="832409061"/>
    <m/>
    <s v="Annual Maintenance Health &amp; Safety"/>
    <x v="5"/>
    <m/>
    <m/>
    <m/>
    <m/>
    <m/>
    <n v="514487"/>
    <n v="639558.78969999996"/>
    <m/>
    <m/>
    <m/>
  </r>
  <r>
    <s v="9061"/>
    <x v="14"/>
    <m/>
    <s v="FIN"/>
    <s v="FIN"/>
    <m/>
    <m/>
    <x v="18"/>
    <s v="832609061"/>
    <m/>
    <s v="Annual Compliance with ADA"/>
    <x v="5"/>
    <m/>
    <m/>
    <m/>
    <m/>
    <m/>
    <n v="300000"/>
    <n v="372930"/>
    <m/>
    <m/>
    <s v="Added at the request of CS&amp;CC"/>
  </r>
  <r>
    <s v="9421"/>
    <x v="14"/>
    <m/>
    <s v="FIN"/>
    <s v="FIN"/>
    <m/>
    <m/>
    <x v="9"/>
    <s v="830009421"/>
    <m/>
    <s v="Annual Telecommunications Repairs Projects (Small)"/>
    <x v="0"/>
    <m/>
    <m/>
    <m/>
    <m/>
    <m/>
    <n v="1730736"/>
    <n v="1807753.7520000001"/>
    <m/>
    <m/>
    <m/>
  </r>
  <r>
    <s v="9421"/>
    <x v="14"/>
    <m/>
    <s v="FIN"/>
    <s v="FIN"/>
    <m/>
    <m/>
    <x v="9"/>
    <s v="830009421"/>
    <m/>
    <s v="Annual Telecommunications Repairs Projects (Small)"/>
    <x v="3"/>
    <m/>
    <m/>
    <m/>
    <m/>
    <m/>
    <n v="1800658"/>
    <n v="1964337.8122"/>
    <m/>
    <m/>
    <m/>
  </r>
  <r>
    <s v="9421"/>
    <x v="14"/>
    <m/>
    <s v="FIN"/>
    <s v="FIN"/>
    <m/>
    <m/>
    <x v="9"/>
    <s v="830009421"/>
    <m/>
    <s v="Annual Telecommunications Repairs Projects (Small)"/>
    <x v="2"/>
    <m/>
    <m/>
    <m/>
    <m/>
    <m/>
    <n v="1873404"/>
    <n v="2134743.858"/>
    <m/>
    <m/>
    <m/>
  </r>
  <r>
    <s v="9421"/>
    <x v="14"/>
    <m/>
    <s v="FIN"/>
    <s v="FIN"/>
    <m/>
    <m/>
    <x v="9"/>
    <s v="830009421"/>
    <m/>
    <s v="Annual Telecommunications Repairs Projects (Small)"/>
    <x v="4"/>
    <m/>
    <m/>
    <m/>
    <m/>
    <m/>
    <n v="1949090"/>
    <n v="2319806.9180000001"/>
    <m/>
    <m/>
    <m/>
  </r>
  <r>
    <s v="9421"/>
    <x v="14"/>
    <m/>
    <s v="FIN"/>
    <s v="FIN"/>
    <m/>
    <m/>
    <x v="9"/>
    <s v="830009421"/>
    <m/>
    <s v="Annual Telecommunications Repairs Projects (Small)"/>
    <x v="5"/>
    <m/>
    <m/>
    <m/>
    <m/>
    <m/>
    <n v="2118477"/>
    <n v="2633478.7587000001"/>
    <m/>
    <m/>
    <m/>
  </r>
  <r>
    <s v="9426"/>
    <x v="14"/>
    <m/>
    <s v="FIN"/>
    <s v="FIN"/>
    <m/>
    <m/>
    <x v="32"/>
    <s v="845109426"/>
    <m/>
    <s v="Quest Student Information System"/>
    <x v="1"/>
    <s v="13/14"/>
    <s v="3921"/>
    <n v="11277535"/>
    <m/>
    <m/>
    <n v="11277535"/>
    <n v="11277535"/>
    <m/>
    <m/>
    <m/>
  </r>
  <r>
    <s v="9999"/>
    <x v="14"/>
    <m/>
    <s v="FIN"/>
    <s v="FIN"/>
    <m/>
    <m/>
    <x v="27"/>
    <s v="842109999"/>
    <m/>
    <s v="Annual Buses &amp; Other Vehicles"/>
    <x v="3"/>
    <m/>
    <m/>
    <m/>
    <m/>
    <m/>
    <n v="4667428"/>
    <n v="5091697.2051999997"/>
    <m/>
    <m/>
    <m/>
  </r>
  <r>
    <s v="9999"/>
    <x v="14"/>
    <m/>
    <s v="FIN"/>
    <s v="FIN"/>
    <m/>
    <m/>
    <x v="27"/>
    <s v="842109999"/>
    <m/>
    <s v="Annual Buses &amp; Other Vehicles"/>
    <x v="2"/>
    <m/>
    <m/>
    <m/>
    <m/>
    <m/>
    <n v="4855992"/>
    <n v="5533402.8839999996"/>
    <m/>
    <m/>
    <m/>
  </r>
  <r>
    <s v="9999"/>
    <x v="14"/>
    <m/>
    <s v="FIN"/>
    <s v="FIN"/>
    <m/>
    <m/>
    <x v="27"/>
    <s v="842109999"/>
    <m/>
    <s v="Annual Buses &amp; Other Vehicles"/>
    <x v="4"/>
    <m/>
    <m/>
    <m/>
    <m/>
    <m/>
    <n v="5052174"/>
    <n v="6013097.4947999995"/>
    <m/>
    <m/>
    <m/>
  </r>
  <r>
    <s v="9999"/>
    <x v="14"/>
    <m/>
    <s v="FIN"/>
    <s v="FIN"/>
    <m/>
    <m/>
    <x v="27"/>
    <s v="842109999"/>
    <m/>
    <s v="Annual Buses &amp; Other Vehicles"/>
    <x v="5"/>
    <m/>
    <m/>
    <m/>
    <m/>
    <m/>
    <n v="5491238"/>
    <n v="6826157.9578"/>
    <m/>
    <m/>
    <m/>
  </r>
  <r>
    <s v="0031"/>
    <x v="16"/>
    <n v="1964"/>
    <s v="FNS"/>
    <s v="FNS"/>
    <m/>
    <m/>
    <x v="13"/>
    <s v="840700031"/>
    <m/>
    <s v="Cooler / Freezer   "/>
    <x v="4"/>
    <m/>
    <m/>
    <m/>
    <m/>
    <m/>
    <n v="80709"/>
    <n v="96059.851800000004"/>
    <m/>
    <m/>
    <m/>
  </r>
  <r>
    <s v="0059"/>
    <x v="23"/>
    <n v="1994"/>
    <s v="FNS"/>
    <s v="FNS"/>
    <m/>
    <m/>
    <x v="13"/>
    <s v="840700059"/>
    <m/>
    <s v="Cooler / Freezer              "/>
    <x v="4"/>
    <m/>
    <m/>
    <m/>
    <m/>
    <m/>
    <n v="80709"/>
    <n v="96059.851800000004"/>
    <m/>
    <m/>
    <m/>
  </r>
  <r>
    <s v="0060"/>
    <x v="24"/>
    <n v="1996"/>
    <s v="FNS"/>
    <s v="FNS"/>
    <m/>
    <m/>
    <x v="13"/>
    <s v="840700060"/>
    <m/>
    <s v="Cooler / Freezer            "/>
    <x v="4"/>
    <m/>
    <m/>
    <m/>
    <m/>
    <m/>
    <n v="80709"/>
    <n v="96059.851800000004"/>
    <m/>
    <m/>
    <m/>
  </r>
  <r>
    <s v="0065"/>
    <x v="29"/>
    <n v="1999"/>
    <s v="FNS"/>
    <s v="FNS"/>
    <m/>
    <m/>
    <x v="13"/>
    <s v="840700065"/>
    <m/>
    <s v="Cooler / Freezer"/>
    <x v="4"/>
    <m/>
    <m/>
    <m/>
    <m/>
    <m/>
    <n v="80709"/>
    <n v="96059.851800000004"/>
    <m/>
    <m/>
    <m/>
  </r>
  <r>
    <s v="0069"/>
    <x v="2"/>
    <n v="2001"/>
    <s v="FNS"/>
    <s v="FNS"/>
    <m/>
    <m/>
    <x v="13"/>
    <s v="840700069"/>
    <m/>
    <s v="Cooler / Freezer"/>
    <x v="0"/>
    <m/>
    <m/>
    <m/>
    <m/>
    <m/>
    <n v="66701.25"/>
    <n v="69669.455625000002"/>
    <m/>
    <m/>
    <m/>
  </r>
  <r>
    <s v="0069"/>
    <x v="2"/>
    <n v="2001"/>
    <s v="FNS"/>
    <s v="FNS"/>
    <m/>
    <m/>
    <x v="12"/>
    <s v="862000069"/>
    <m/>
    <s v="Outside Dining Sun Shade"/>
    <x v="4"/>
    <m/>
    <m/>
    <m/>
    <m/>
    <m/>
    <n v="8000"/>
    <n v="9521.6"/>
    <m/>
    <m/>
    <m/>
  </r>
  <r>
    <s v="0074"/>
    <x v="17"/>
    <n v="2001"/>
    <s v="FNS"/>
    <s v="FNS"/>
    <m/>
    <m/>
    <x v="12"/>
    <s v="862000074"/>
    <m/>
    <s v="Outside Dining Sun Shade"/>
    <x v="2"/>
    <m/>
    <m/>
    <m/>
    <m/>
    <m/>
    <n v="10000"/>
    <n v="11395"/>
    <m/>
    <m/>
    <m/>
  </r>
  <r>
    <s v="0082"/>
    <x v="37"/>
    <n v="2006"/>
    <s v="FNS"/>
    <s v="FNS"/>
    <m/>
    <m/>
    <x v="13"/>
    <s v="840700082"/>
    <m/>
    <s v="Cooler / Freezer "/>
    <x v="5"/>
    <m/>
    <m/>
    <m/>
    <m/>
    <m/>
    <n v="88779"/>
    <n v="110361.1749"/>
    <m/>
    <m/>
    <m/>
  </r>
  <r>
    <s v="0083"/>
    <x v="38"/>
    <n v="2006"/>
    <s v="FNS"/>
    <s v="FNS"/>
    <m/>
    <m/>
    <x v="6"/>
    <s v="852500083"/>
    <m/>
    <s v="Cooler / Freezer &amp; Serving Line "/>
    <x v="5"/>
    <m/>
    <m/>
    <m/>
    <m/>
    <m/>
    <n v="583619"/>
    <n v="725496.77890000003"/>
    <m/>
    <m/>
    <m/>
  </r>
  <r>
    <s v="0084"/>
    <x v="39"/>
    <n v="2007"/>
    <s v="FNS"/>
    <s v="FNS"/>
    <m/>
    <m/>
    <x v="6"/>
    <s v="852500084"/>
    <m/>
    <s v="Cooler / Freezer &amp; Serving Line "/>
    <x v="5"/>
    <m/>
    <m/>
    <m/>
    <m/>
    <m/>
    <n v="583619"/>
    <n v="725496.77890000003"/>
    <m/>
    <m/>
    <m/>
  </r>
  <r>
    <s v="0089"/>
    <x v="4"/>
    <n v="2006"/>
    <s v="FNS"/>
    <s v="FNS"/>
    <m/>
    <m/>
    <x v="12"/>
    <s v="862000089"/>
    <m/>
    <s v="Outside Dining Sun Shade"/>
    <x v="5"/>
    <m/>
    <m/>
    <m/>
    <m/>
    <m/>
    <n v="10000"/>
    <n v="12431"/>
    <m/>
    <m/>
    <m/>
  </r>
  <r>
    <s v="0090"/>
    <x v="5"/>
    <n v="2006"/>
    <s v="FNS"/>
    <s v="FNS"/>
    <m/>
    <m/>
    <x v="13"/>
    <s v="840700090"/>
    <m/>
    <s v="Cooler / Freezer "/>
    <x v="5"/>
    <m/>
    <m/>
    <m/>
    <m/>
    <m/>
    <n v="88779"/>
    <n v="110361.1749"/>
    <m/>
    <m/>
    <m/>
  </r>
  <r>
    <s v="0092"/>
    <x v="42"/>
    <n v="2007"/>
    <s v="FNS"/>
    <s v="FNS"/>
    <m/>
    <m/>
    <x v="6"/>
    <s v="852500092"/>
    <m/>
    <s v="Cooler / Freezer &amp; Serving Line "/>
    <x v="5"/>
    <m/>
    <m/>
    <m/>
    <m/>
    <m/>
    <n v="641980"/>
    <n v="798045.33799999999"/>
    <m/>
    <m/>
    <m/>
  </r>
  <r>
    <s v="0093"/>
    <x v="21"/>
    <n v="2008"/>
    <s v="FNS"/>
    <s v="FNS"/>
    <m/>
    <m/>
    <x v="6"/>
    <s v="852500093"/>
    <m/>
    <s v="Cooler / Freezer &amp; Serving Line "/>
    <x v="5"/>
    <m/>
    <m/>
    <m/>
    <m/>
    <m/>
    <n v="641980"/>
    <n v="798045.33799999999"/>
    <m/>
    <m/>
    <m/>
  </r>
  <r>
    <s v="0102"/>
    <x v="44"/>
    <n v="1926"/>
    <s v="FNS"/>
    <s v="FNS"/>
    <m/>
    <m/>
    <x v="13"/>
    <s v="840700102"/>
    <m/>
    <s v="Cooler / Freezer "/>
    <x v="5"/>
    <m/>
    <m/>
    <m/>
    <m/>
    <m/>
    <n v="88779"/>
    <n v="110361.1749"/>
    <m/>
    <m/>
    <m/>
  </r>
  <r>
    <s v="0110"/>
    <x v="82"/>
    <n v="2008"/>
    <s v="FNS"/>
    <s v="FNS"/>
    <m/>
    <m/>
    <x v="6"/>
    <s v="852500110"/>
    <m/>
    <s v="Cooler / Freezer &amp; Serving Line "/>
    <x v="5"/>
    <m/>
    <m/>
    <m/>
    <m/>
    <m/>
    <n v="706178"/>
    <n v="877849.87179999996"/>
    <m/>
    <m/>
    <m/>
  </r>
  <r>
    <s v="0131"/>
    <x v="22"/>
    <n v="1973"/>
    <s v="FNS"/>
    <s v="FNS"/>
    <m/>
    <m/>
    <x v="13"/>
    <s v="840700131"/>
    <m/>
    <s v="Cooler / Freezer"/>
    <x v="2"/>
    <m/>
    <m/>
    <m/>
    <m/>
    <m/>
    <n v="73371"/>
    <n v="83606.254499999995"/>
    <m/>
    <m/>
    <m/>
  </r>
  <r>
    <s v="0301"/>
    <x v="52"/>
    <n v="1966"/>
    <s v="FNS"/>
    <s v="FNS"/>
    <m/>
    <m/>
    <x v="13"/>
    <s v="840700301"/>
    <m/>
    <s v="Cooler / Freezer "/>
    <x v="2"/>
    <m/>
    <m/>
    <m/>
    <m/>
    <m/>
    <n v="73371"/>
    <n v="83606.254499999995"/>
    <m/>
    <m/>
    <m/>
  </r>
  <r>
    <s v="0311"/>
    <x v="53"/>
    <n v="1993"/>
    <s v="FNS"/>
    <s v="FNS"/>
    <m/>
    <m/>
    <x v="13"/>
    <s v="840700311"/>
    <m/>
    <s v="Cooler / Freezer "/>
    <x v="2"/>
    <m/>
    <m/>
    <m/>
    <m/>
    <m/>
    <n v="73371"/>
    <n v="83606.254499999995"/>
    <m/>
    <m/>
    <m/>
  </r>
  <r>
    <s v="0321"/>
    <x v="54"/>
    <n v="1971"/>
    <s v="FNS"/>
    <s v="FNS"/>
    <m/>
    <m/>
    <x v="6"/>
    <s v="852500321"/>
    <m/>
    <s v="Kitchen Hood"/>
    <x v="0"/>
    <m/>
    <m/>
    <m/>
    <m/>
    <m/>
    <n v="60775"/>
    <n v="63479.487500000003"/>
    <m/>
    <m/>
    <m/>
  </r>
  <r>
    <s v="0057"/>
    <x v="20"/>
    <n v="1995"/>
    <s v="FNS"/>
    <s v="FNS"/>
    <m/>
    <m/>
    <x v="13"/>
    <s v="840700057"/>
    <m/>
    <s v="Cooler / Freezer                  "/>
    <x v="1"/>
    <s v="13/14"/>
    <s v="3709"/>
    <n v="18819"/>
    <m/>
    <m/>
    <n v="184638"/>
    <n v="184638"/>
    <m/>
    <s v="Summer"/>
    <m/>
  </r>
  <r>
    <s v="0061"/>
    <x v="25"/>
    <n v="1954"/>
    <s v="FNS"/>
    <s v="FNS"/>
    <m/>
    <m/>
    <x v="13"/>
    <s v="840700061"/>
    <m/>
    <s v="Cooler / Freezer          "/>
    <x v="4"/>
    <s v="13/14"/>
    <s v="3709"/>
    <n v="76103"/>
    <m/>
    <m/>
    <n v="80709"/>
    <n v="96059.851800000004"/>
    <m/>
    <m/>
    <m/>
  </r>
  <r>
    <s v="0351"/>
    <x v="26"/>
    <n v="1990"/>
    <s v="FNS"/>
    <s v="FNS"/>
    <m/>
    <m/>
    <x v="13"/>
    <s v="840700351"/>
    <m/>
    <s v="Cooler / Freezer "/>
    <x v="5"/>
    <m/>
    <m/>
    <m/>
    <m/>
    <m/>
    <n v="88779"/>
    <n v="110361.1749"/>
    <m/>
    <m/>
    <m/>
  </r>
  <r>
    <s v="0361"/>
    <x v="57"/>
    <n v="1975"/>
    <s v="FNS"/>
    <s v="FNS"/>
    <m/>
    <m/>
    <x v="6"/>
    <s v="852500361"/>
    <m/>
    <s v="Kitchen Hood - Code Violations"/>
    <x v="1"/>
    <m/>
    <m/>
    <m/>
    <m/>
    <m/>
    <n v="57881"/>
    <n v="57881"/>
    <m/>
    <s v="On Hold"/>
    <m/>
  </r>
  <r>
    <s v="0361"/>
    <x v="57"/>
    <n v="1975"/>
    <s v="FNS"/>
    <s v="FNS"/>
    <m/>
    <m/>
    <x v="13"/>
    <s v="840700361"/>
    <m/>
    <s v="Cooler / Freezer "/>
    <x v="5"/>
    <m/>
    <m/>
    <m/>
    <m/>
    <m/>
    <n v="88779"/>
    <n v="110361.1749"/>
    <m/>
    <m/>
    <m/>
  </r>
  <r>
    <s v="0074"/>
    <x v="17"/>
    <n v="2001"/>
    <s v="FNS"/>
    <s v="FNS"/>
    <m/>
    <m/>
    <x v="13"/>
    <s v="840700074"/>
    <m/>
    <s v="Cooler / Freezer "/>
    <x v="5"/>
    <s v="13/14"/>
    <s v="3709"/>
    <n v="89711"/>
    <m/>
    <m/>
    <n v="88779"/>
    <n v="110361.1749"/>
    <m/>
    <m/>
    <m/>
  </r>
  <r>
    <s v="0321"/>
    <x v="54"/>
    <n v="1971"/>
    <s v="FNS"/>
    <s v="FNS"/>
    <m/>
    <m/>
    <x v="4"/>
    <s v="861000321"/>
    <m/>
    <s v="Remodel - Add Multi-purpose Space"/>
    <x v="1"/>
    <s v="13/14"/>
    <s v="3709"/>
    <n v="10000"/>
    <m/>
    <m/>
    <n v="10000"/>
    <n v="10000"/>
    <m/>
    <m/>
    <m/>
  </r>
  <r>
    <s v="0461"/>
    <x v="61"/>
    <n v="1990"/>
    <s v="FNS"/>
    <s v="FNS"/>
    <m/>
    <m/>
    <x v="13"/>
    <s v="840700461"/>
    <m/>
    <s v="Cooler / Freezer"/>
    <x v="4"/>
    <m/>
    <m/>
    <m/>
    <m/>
    <m/>
    <n v="80709"/>
    <n v="96059.851800000004"/>
    <m/>
    <m/>
    <m/>
  </r>
  <r>
    <s v="0501"/>
    <x v="63"/>
    <n v="1973"/>
    <s v="FNS"/>
    <s v="FNS"/>
    <m/>
    <m/>
    <x v="6"/>
    <s v="852500501"/>
    <m/>
    <s v="Kitchen Hood "/>
    <x v="2"/>
    <m/>
    <m/>
    <m/>
    <m/>
    <m/>
    <n v="73538"/>
    <n v="83796.551000000007"/>
    <m/>
    <m/>
    <m/>
  </r>
  <r>
    <s v="0601"/>
    <x v="33"/>
    <n v="1973"/>
    <s v="FNS"/>
    <s v="FNS"/>
    <m/>
    <m/>
    <x v="6"/>
    <s v="852500601"/>
    <m/>
    <s v="Stock Room Renovation"/>
    <x v="0"/>
    <m/>
    <m/>
    <m/>
    <m/>
    <m/>
    <n v="10000"/>
    <n v="10445"/>
    <m/>
    <m/>
    <m/>
  </r>
  <r>
    <s v="0601"/>
    <x v="33"/>
    <n v="1973"/>
    <s v="FNS"/>
    <s v="FNS"/>
    <m/>
    <m/>
    <x v="6"/>
    <s v="852500601"/>
    <m/>
    <s v="Kitchen Hood"/>
    <x v="2"/>
    <m/>
    <m/>
    <m/>
    <m/>
    <m/>
    <n v="73538"/>
    <n v="83796.551000000007"/>
    <m/>
    <m/>
    <m/>
  </r>
  <r>
    <s v="0701"/>
    <x v="64"/>
    <n v="1973"/>
    <s v="FNS"/>
    <s v="FNS"/>
    <m/>
    <m/>
    <x v="13"/>
    <s v="840700701"/>
    <m/>
    <s v="Cooler / Freezer  "/>
    <x v="0"/>
    <m/>
    <m/>
    <m/>
    <m/>
    <m/>
    <n v="66701"/>
    <n v="69669.194499999998"/>
    <m/>
    <m/>
    <m/>
  </r>
  <r>
    <s v="0701"/>
    <x v="64"/>
    <n v="1973"/>
    <s v="FNS"/>
    <s v="FNS"/>
    <m/>
    <m/>
    <x v="6"/>
    <s v="852500701"/>
    <m/>
    <s v="Kitchen Hood"/>
    <x v="2"/>
    <m/>
    <m/>
    <m/>
    <m/>
    <m/>
    <n v="73538"/>
    <n v="83796.551000000007"/>
    <m/>
    <m/>
    <m/>
  </r>
  <r>
    <s v="0901"/>
    <x v="65"/>
    <n v="1973"/>
    <s v="FNS"/>
    <s v="FNS"/>
    <m/>
    <m/>
    <x v="6"/>
    <s v="852500901"/>
    <m/>
    <s v="Kitchen Hood"/>
    <x v="3"/>
    <m/>
    <m/>
    <m/>
    <m/>
    <m/>
    <n v="66853"/>
    <n v="72929.937699999995"/>
    <m/>
    <m/>
    <m/>
  </r>
  <r>
    <s v="0902"/>
    <x v="66"/>
    <n v="2003"/>
    <s v="FNS"/>
    <s v="FNS"/>
    <m/>
    <m/>
    <x v="13"/>
    <s v="840700902"/>
    <m/>
    <s v="Cooler / Freezer"/>
    <x v="5"/>
    <m/>
    <m/>
    <m/>
    <m/>
    <m/>
    <n v="88779"/>
    <n v="110361.1749"/>
    <m/>
    <m/>
    <m/>
  </r>
  <r>
    <s v="0921"/>
    <x v="12"/>
    <n v="1977"/>
    <s v="FNS"/>
    <s v="FNS"/>
    <m/>
    <m/>
    <x v="13"/>
    <s v="840700921"/>
    <m/>
    <s v="Cooler / Freezer "/>
    <x v="5"/>
    <m/>
    <m/>
    <m/>
    <m/>
    <m/>
    <n v="88779"/>
    <n v="110361.1749"/>
    <m/>
    <m/>
    <m/>
  </r>
  <r>
    <s v="0932"/>
    <x v="68"/>
    <n v="1979"/>
    <s v="FNS"/>
    <s v="FNS"/>
    <m/>
    <m/>
    <x v="6"/>
    <s v="852500932"/>
    <m/>
    <s v="Kitchen Hood"/>
    <x v="0"/>
    <m/>
    <m/>
    <m/>
    <m/>
    <m/>
    <n v="60775"/>
    <n v="63479.487500000003"/>
    <m/>
    <m/>
    <m/>
  </r>
  <r>
    <s v="0961"/>
    <x v="70"/>
    <n v="1984"/>
    <s v="FNS"/>
    <s v="FNS"/>
    <m/>
    <m/>
    <x v="6"/>
    <s v="852500961"/>
    <m/>
    <s v="Serving Line Update - from RES "/>
    <x v="2"/>
    <m/>
    <m/>
    <m/>
    <m/>
    <m/>
    <n v="7383"/>
    <n v="8412.9285"/>
    <m/>
    <m/>
    <m/>
  </r>
  <r>
    <s v="2061"/>
    <x v="72"/>
    <n v="1998"/>
    <s v="FNS"/>
    <s v="FNS"/>
    <m/>
    <m/>
    <x v="13"/>
    <s v="840702061"/>
    <m/>
    <s v="Cooler / Freezer"/>
    <x v="5"/>
    <m/>
    <m/>
    <m/>
    <m/>
    <m/>
    <n v="88779"/>
    <n v="110361.1749"/>
    <m/>
    <m/>
    <m/>
  </r>
  <r>
    <s v="2081"/>
    <x v="73"/>
    <n v="2005"/>
    <s v="FNS"/>
    <s v="FNS"/>
    <m/>
    <m/>
    <x v="6"/>
    <s v="852502081"/>
    <m/>
    <s v="Cooler / Freezer &amp; Serving Line "/>
    <x v="5"/>
    <m/>
    <m/>
    <m/>
    <m/>
    <m/>
    <n v="530562"/>
    <n v="659541.62219999998"/>
    <m/>
    <m/>
    <m/>
  </r>
  <r>
    <s v="2091"/>
    <x v="74"/>
    <n v="2005"/>
    <s v="FNS"/>
    <s v="FNS"/>
    <m/>
    <m/>
    <x v="6"/>
    <s v="852502091"/>
    <m/>
    <s v="Cooler / Freezer &amp; Serving Line "/>
    <x v="5"/>
    <m/>
    <m/>
    <m/>
    <m/>
    <m/>
    <n v="530562"/>
    <n v="659541.62219999998"/>
    <m/>
    <m/>
    <m/>
  </r>
  <r>
    <s v="0031"/>
    <x v="16"/>
    <n v="1964"/>
    <s v="PRT"/>
    <s v="FOSM"/>
    <m/>
    <m/>
    <x v="8"/>
    <s v="851100031"/>
    <m/>
    <s v="HVAC Replace 250 ton chiller"/>
    <x v="4"/>
    <m/>
    <m/>
    <m/>
    <m/>
    <m/>
    <n v="250000"/>
    <n v="297550"/>
    <m/>
    <m/>
    <m/>
  </r>
  <r>
    <s v="0059"/>
    <x v="23"/>
    <n v="1994"/>
    <s v="PRT"/>
    <s v="FOSM"/>
    <m/>
    <m/>
    <x v="8"/>
    <s v="851100059"/>
    <m/>
    <s v="HVAC Replace Chiller &amp; Controls"/>
    <x v="2"/>
    <m/>
    <m/>
    <m/>
    <m/>
    <m/>
    <n v="40000"/>
    <n v="45580"/>
    <m/>
    <m/>
    <m/>
  </r>
  <r>
    <s v="0060"/>
    <x v="24"/>
    <n v="1996"/>
    <s v="PRT"/>
    <s v="FOSM"/>
    <m/>
    <m/>
    <x v="8"/>
    <s v="851100060"/>
    <m/>
    <s v="HVAC Replace Control System"/>
    <x v="5"/>
    <m/>
    <m/>
    <m/>
    <m/>
    <m/>
    <n v="400000"/>
    <n v="497240"/>
    <m/>
    <m/>
    <m/>
  </r>
  <r>
    <s v="0063"/>
    <x v="1"/>
    <n v="1998"/>
    <s v="PRT"/>
    <s v="FOSM"/>
    <m/>
    <m/>
    <x v="8"/>
    <s v="851100063"/>
    <m/>
    <s v="HVAC controls replacement phase 2"/>
    <x v="1"/>
    <m/>
    <m/>
    <m/>
    <m/>
    <m/>
    <n v="350000"/>
    <n v="350000"/>
    <m/>
    <m/>
    <m/>
  </r>
  <r>
    <s v="0063"/>
    <x v="1"/>
    <n v="1998"/>
    <s v="PRT"/>
    <s v="FOSM"/>
    <m/>
    <m/>
    <x v="8"/>
    <s v="851100063"/>
    <m/>
    <s v="HVAC Replace 400 Ton Chiller"/>
    <x v="3"/>
    <m/>
    <m/>
    <m/>
    <m/>
    <m/>
    <n v="300000"/>
    <n v="327270"/>
    <m/>
    <m/>
    <m/>
  </r>
  <r>
    <s v="0070"/>
    <x v="30"/>
    <n v="2000"/>
    <s v="PRT"/>
    <s v="FOSM"/>
    <m/>
    <m/>
    <x v="8"/>
    <s v="851100070"/>
    <m/>
    <s v="HVAC (2) 300 ton chillers"/>
    <x v="4"/>
    <m/>
    <m/>
    <m/>
    <m/>
    <m/>
    <n v="600000"/>
    <n v="714120"/>
    <m/>
    <m/>
    <m/>
  </r>
  <r>
    <s v="0074"/>
    <x v="17"/>
    <n v="2001"/>
    <s v="PRT"/>
    <s v="FOSM"/>
    <m/>
    <m/>
    <x v="8"/>
    <s v="851100074"/>
    <m/>
    <s v="HVAC Replace Control System"/>
    <x v="5"/>
    <m/>
    <m/>
    <m/>
    <m/>
    <m/>
    <n v="600000"/>
    <n v="745860"/>
    <m/>
    <m/>
    <m/>
  </r>
  <r>
    <s v="0091"/>
    <x v="41"/>
    <n v="1958"/>
    <s v="PRT"/>
    <s v="FOSM"/>
    <m/>
    <m/>
    <x v="8"/>
    <s v="851100091"/>
    <m/>
    <s v="HVAC Replace Control System"/>
    <x v="5"/>
    <m/>
    <m/>
    <m/>
    <m/>
    <m/>
    <n v="600000"/>
    <n v="745860"/>
    <m/>
    <m/>
    <m/>
  </r>
  <r>
    <s v="0132"/>
    <x v="46"/>
    <n v="1977"/>
    <s v="PRT"/>
    <s v="FOSM"/>
    <m/>
    <m/>
    <x v="8"/>
    <s v="851100132"/>
    <m/>
    <s v="HVAC Upgrade - Phase 2"/>
    <x v="3"/>
    <m/>
    <m/>
    <m/>
    <m/>
    <m/>
    <n v="4447860"/>
    <n v="4852170.4740000004"/>
    <m/>
    <m/>
    <m/>
  </r>
  <r>
    <s v="0251"/>
    <x v="50"/>
    <n v="1981"/>
    <s v="PRT"/>
    <s v="FOSM"/>
    <m/>
    <m/>
    <x v="8"/>
    <s v="851100251"/>
    <m/>
    <s v="HVAC Upgrade - Phase 2"/>
    <x v="0"/>
    <m/>
    <m/>
    <m/>
    <m/>
    <m/>
    <n v="1300000"/>
    <n v="1357850"/>
    <m/>
    <m/>
    <m/>
  </r>
  <r>
    <s v="0311"/>
    <x v="53"/>
    <n v="1993"/>
    <s v="PRT"/>
    <s v="FOSM"/>
    <m/>
    <m/>
    <x v="8"/>
    <s v="851100311"/>
    <m/>
    <s v="HVAC Replace (2) chillers &amp; controls"/>
    <x v="2"/>
    <m/>
    <m/>
    <m/>
    <m/>
    <m/>
    <n v="80000"/>
    <n v="91160"/>
    <m/>
    <m/>
    <m/>
  </r>
  <r>
    <s v="0331"/>
    <x v="0"/>
    <n v="1971"/>
    <s v="PRT"/>
    <s v="FOSM"/>
    <m/>
    <m/>
    <x v="8"/>
    <s v="851100331"/>
    <m/>
    <s v="HVAC Replace (2) 200 Ton Chillers"/>
    <x v="2"/>
    <m/>
    <m/>
    <m/>
    <m/>
    <m/>
    <n v="120000"/>
    <n v="136740"/>
    <m/>
    <m/>
    <m/>
  </r>
  <r>
    <s v="0401"/>
    <x v="58"/>
    <n v="1986"/>
    <s v="PRT"/>
    <s v="FOSM"/>
    <m/>
    <m/>
    <x v="8"/>
    <s v="851100401"/>
    <m/>
    <s v="HVAC Replace Chiller &amp; Controls"/>
    <x v="2"/>
    <m/>
    <m/>
    <m/>
    <m/>
    <m/>
    <n v="40000"/>
    <n v="45580"/>
    <m/>
    <m/>
    <m/>
  </r>
  <r>
    <s v="0411"/>
    <x v="59"/>
    <n v="1987"/>
    <s v="PRT"/>
    <s v="FOSM"/>
    <m/>
    <m/>
    <x v="8"/>
    <s v="851100411"/>
    <m/>
    <s v="HVAC Replace 200 Ton Chiller"/>
    <x v="0"/>
    <m/>
    <m/>
    <m/>
    <m/>
    <m/>
    <n v="40000"/>
    <n v="41780"/>
    <m/>
    <m/>
    <m/>
  </r>
  <r>
    <s v="0421"/>
    <x v="60"/>
    <n v="1988"/>
    <s v="PRT"/>
    <s v="FOSM"/>
    <m/>
    <m/>
    <x v="8"/>
    <s v="851100421"/>
    <m/>
    <s v="HVAC Replace Chiller &amp; Controls"/>
    <x v="2"/>
    <m/>
    <m/>
    <m/>
    <m/>
    <m/>
    <n v="40000"/>
    <n v="45580"/>
    <m/>
    <m/>
    <m/>
  </r>
  <r>
    <s v="0451"/>
    <x v="27"/>
    <n v="1989"/>
    <s v="PRT"/>
    <s v="FOSM"/>
    <m/>
    <m/>
    <x v="8"/>
    <s v="851100451"/>
    <m/>
    <s v="HVAC Replace Air Handlers &amp; Controls"/>
    <x v="0"/>
    <m/>
    <m/>
    <m/>
    <m/>
    <m/>
    <n v="2500000"/>
    <n v="2611250"/>
    <m/>
    <m/>
    <m/>
  </r>
  <r>
    <s v="0501"/>
    <x v="63"/>
    <n v="1973"/>
    <s v="PRT"/>
    <s v="FOSM"/>
    <m/>
    <m/>
    <x v="8"/>
    <s v="851100501"/>
    <m/>
    <s v="HVAC Redesign/Replacement Fan Coil Units"/>
    <x v="1"/>
    <s v="13/14"/>
    <s v="3714"/>
    <n v="400000"/>
    <m/>
    <m/>
    <n v="400000"/>
    <n v="400000"/>
    <m/>
    <m/>
    <m/>
  </r>
  <r>
    <s v="0461"/>
    <x v="61"/>
    <n v="1990"/>
    <s v="PRT"/>
    <s v="FOSM"/>
    <m/>
    <m/>
    <x v="8"/>
    <s v="851100461"/>
    <m/>
    <s v="HVAC Replace (2) 200 Ton Chillers"/>
    <x v="0"/>
    <m/>
    <m/>
    <m/>
    <m/>
    <m/>
    <n v="400000"/>
    <n v="417800"/>
    <m/>
    <m/>
    <m/>
  </r>
  <r>
    <s v="0471"/>
    <x v="28"/>
    <n v="1990"/>
    <s v="PRT"/>
    <s v="FOSM"/>
    <m/>
    <m/>
    <x v="8"/>
    <s v="851100471"/>
    <m/>
    <s v="HVAC Replace 450 Ton &amp; 250 Ton Chillers"/>
    <x v="5"/>
    <m/>
    <m/>
    <m/>
    <m/>
    <m/>
    <n v="500000"/>
    <n v="621550"/>
    <m/>
    <m/>
    <m/>
  </r>
  <r>
    <s v="0521"/>
    <x v="11"/>
    <n v="1973"/>
    <s v="PRT"/>
    <s v="FOSM"/>
    <m/>
    <m/>
    <x v="8"/>
    <s v="851100521"/>
    <m/>
    <s v="HVAC Replace 200 Ton Chiller (Gym)"/>
    <x v="2"/>
    <m/>
    <m/>
    <m/>
    <m/>
    <m/>
    <n v="40000"/>
    <n v="45580"/>
    <m/>
    <m/>
    <m/>
  </r>
  <r>
    <s v="0801"/>
    <x v="34"/>
    <n v="1973"/>
    <s v="PRT"/>
    <s v="FOSM"/>
    <m/>
    <m/>
    <x v="8"/>
    <s v="851100801"/>
    <m/>
    <s v="HVAC Replace 200 Ton Chiller (Gym)"/>
    <x v="2"/>
    <m/>
    <m/>
    <m/>
    <m/>
    <m/>
    <n v="40000"/>
    <n v="45580"/>
    <m/>
    <m/>
    <m/>
  </r>
  <r>
    <s v="0921"/>
    <x v="12"/>
    <n v="1977"/>
    <s v="PRT"/>
    <s v="FOSM"/>
    <s v="Yes"/>
    <m/>
    <x v="8"/>
    <s v="851100921"/>
    <m/>
    <s v="HVAC Renovation"/>
    <x v="1"/>
    <s v="14/15"/>
    <m/>
    <m/>
    <m/>
    <m/>
    <n v="2800000"/>
    <n v="2800000"/>
    <m/>
    <m/>
    <m/>
  </r>
  <r>
    <s v="0921"/>
    <x v="12"/>
    <n v="1977"/>
    <s v="PRT"/>
    <s v="FOSM"/>
    <s v="Yes"/>
    <m/>
    <x v="8"/>
    <s v="851100921"/>
    <m/>
    <s v="HVAC Renovation Design"/>
    <x v="1"/>
    <s v="13/14"/>
    <s v="3611"/>
    <n v="200000"/>
    <m/>
    <m/>
    <n v="200000"/>
    <n v="200000"/>
    <m/>
    <m/>
    <m/>
  </r>
  <r>
    <s v="0931"/>
    <x v="13"/>
    <n v="1977"/>
    <s v="PRT"/>
    <s v="FOSM"/>
    <m/>
    <m/>
    <x v="8"/>
    <s v="851100931"/>
    <m/>
    <s v="HVAC Renovation "/>
    <x v="1"/>
    <s v="14/15"/>
    <m/>
    <m/>
    <m/>
    <m/>
    <n v="2200000"/>
    <n v="2200000"/>
    <m/>
    <s v="Design"/>
    <s v="Will do in 13/14 if money available"/>
  </r>
  <r>
    <s v="0991"/>
    <x v="71"/>
    <n v="1984"/>
    <s v="MAINT"/>
    <s v="FOSM"/>
    <m/>
    <m/>
    <x v="8"/>
    <s v="851100991"/>
    <m/>
    <s v="HVAC Redesign/Replacement Fan Coil Units"/>
    <x v="1"/>
    <m/>
    <m/>
    <m/>
    <m/>
    <m/>
    <n v="1000000"/>
    <n v="1000000"/>
    <m/>
    <m/>
    <s v="Added 9/23/13 Part of redevelopment?"/>
  </r>
  <r>
    <s v="0991"/>
    <x v="71"/>
    <n v="1984"/>
    <s v="MAINT"/>
    <s v="FOSM"/>
    <m/>
    <m/>
    <x v="8"/>
    <s v="851100991"/>
    <m/>
    <s v="HVAC Replace 200 Ton Chiller"/>
    <x v="2"/>
    <m/>
    <m/>
    <m/>
    <m/>
    <m/>
    <n v="40000"/>
    <n v="45580"/>
    <m/>
    <m/>
    <m/>
  </r>
  <r>
    <s v="0991"/>
    <x v="71"/>
    <n v="1984"/>
    <s v="MAINT"/>
    <s v="FOSM"/>
    <m/>
    <m/>
    <x v="8"/>
    <s v="851100991"/>
    <m/>
    <s v="HVAC Replace Control System"/>
    <x v="2"/>
    <m/>
    <m/>
    <m/>
    <m/>
    <m/>
    <n v="400000"/>
    <n v="455800"/>
    <m/>
    <m/>
    <m/>
  </r>
  <r>
    <s v="2061"/>
    <x v="72"/>
    <n v="1998"/>
    <s v="PRT"/>
    <s v="FOSM"/>
    <m/>
    <m/>
    <x v="8"/>
    <s v="851102061"/>
    <m/>
    <s v="HVAC Replace (2) 200 Ton Chillers"/>
    <x v="2"/>
    <m/>
    <m/>
    <m/>
    <m/>
    <m/>
    <n v="180000"/>
    <n v="205110"/>
    <m/>
    <m/>
    <m/>
  </r>
  <r>
    <s v="9053"/>
    <x v="80"/>
    <m/>
    <s v="PRT"/>
    <s v="FOSM"/>
    <m/>
    <m/>
    <x v="8"/>
    <s v="851109053"/>
    <m/>
    <s v="District Complex - Bulding 4 HVAC Replace Control System"/>
    <x v="5"/>
    <m/>
    <m/>
    <m/>
    <m/>
    <m/>
    <n v="200000"/>
    <n v="248620"/>
    <m/>
    <m/>
    <m/>
  </r>
  <r>
    <s v="0021"/>
    <x v="15"/>
    <n v="1925"/>
    <s v="IS"/>
    <s v="IS"/>
    <m/>
    <m/>
    <x v="9"/>
    <s v="830000021"/>
    <m/>
    <s v="Technology Infrastructure Upgrades"/>
    <x v="3"/>
    <m/>
    <s v="3913"/>
    <m/>
    <m/>
    <m/>
    <n v="425000"/>
    <n v="463632.5"/>
    <m/>
    <m/>
    <m/>
  </r>
  <r>
    <s v="0032"/>
    <x v="83"/>
    <n v="2000"/>
    <s v="IS"/>
    <s v="IS"/>
    <m/>
    <m/>
    <x v="9"/>
    <s v="830000032"/>
    <m/>
    <s v="Technology Infrastructure Upgrades"/>
    <x v="4"/>
    <m/>
    <s v="3913"/>
    <m/>
    <m/>
    <m/>
    <n v="425000"/>
    <n v="505835"/>
    <m/>
    <m/>
    <m/>
  </r>
  <r>
    <s v="0059"/>
    <x v="23"/>
    <n v="1994"/>
    <s v="IS"/>
    <s v="IS"/>
    <m/>
    <m/>
    <x v="9"/>
    <s v="830000059"/>
    <m/>
    <s v="Technology Infrastructure Upgrades"/>
    <x v="3"/>
    <m/>
    <s v="3913"/>
    <m/>
    <m/>
    <m/>
    <n v="425000"/>
    <n v="463632.5"/>
    <m/>
    <m/>
    <m/>
  </r>
  <r>
    <s v="0060"/>
    <x v="24"/>
    <n v="1996"/>
    <s v="IS"/>
    <s v="IS"/>
    <m/>
    <m/>
    <x v="9"/>
    <s v="830000060"/>
    <m/>
    <s v="Technology Infrastructure Upgrades"/>
    <x v="3"/>
    <m/>
    <s v="3913"/>
    <m/>
    <m/>
    <m/>
    <n v="425000"/>
    <n v="463632.5"/>
    <m/>
    <m/>
    <m/>
  </r>
  <r>
    <s v="0063"/>
    <x v="1"/>
    <n v="1998"/>
    <s v="IS"/>
    <s v="IS"/>
    <m/>
    <m/>
    <x v="9"/>
    <s v="830000063"/>
    <m/>
    <s v="Technology Infrastructure Upgrades"/>
    <x v="0"/>
    <m/>
    <s v="3913"/>
    <m/>
    <m/>
    <m/>
    <n v="800000"/>
    <n v="835600"/>
    <m/>
    <m/>
    <m/>
  </r>
  <r>
    <s v="0065"/>
    <x v="29"/>
    <n v="1999"/>
    <s v="IS"/>
    <s v="IS"/>
    <m/>
    <m/>
    <x v="9"/>
    <s v="830000065"/>
    <m/>
    <s v="Technology Infrastructure Upgrades"/>
    <x v="3"/>
    <m/>
    <s v="3913"/>
    <m/>
    <m/>
    <m/>
    <n v="425000"/>
    <n v="463632.5"/>
    <m/>
    <m/>
    <m/>
  </r>
  <r>
    <s v="0069"/>
    <x v="2"/>
    <n v="2001"/>
    <s v="IS"/>
    <s v="IS"/>
    <m/>
    <m/>
    <x v="9"/>
    <s v="830000069"/>
    <m/>
    <s v="Technology Infrastructure Upgrades"/>
    <x v="2"/>
    <m/>
    <s v="3913"/>
    <m/>
    <m/>
    <m/>
    <n v="650000"/>
    <n v="740675"/>
    <m/>
    <m/>
    <m/>
  </r>
  <r>
    <s v="0070"/>
    <x v="30"/>
    <n v="2000"/>
    <s v="IS"/>
    <s v="IS"/>
    <m/>
    <m/>
    <x v="9"/>
    <s v="830000070"/>
    <m/>
    <s v="Technology Infrastructure Upgrades"/>
    <x v="2"/>
    <m/>
    <s v="3913"/>
    <m/>
    <m/>
    <m/>
    <n v="425000"/>
    <n v="484287.5"/>
    <m/>
    <m/>
    <m/>
  </r>
  <r>
    <s v="0072"/>
    <x v="32"/>
    <n v="2000"/>
    <s v="IS"/>
    <s v="IS"/>
    <m/>
    <m/>
    <x v="9"/>
    <s v="830000072"/>
    <m/>
    <s v="Technology Infrastructure Upgrades"/>
    <x v="4"/>
    <m/>
    <s v="3913"/>
    <m/>
    <m/>
    <m/>
    <n v="425000"/>
    <n v="505835"/>
    <m/>
    <m/>
    <m/>
  </r>
  <r>
    <s v="0073"/>
    <x v="18"/>
    <n v="2000"/>
    <s v="IS"/>
    <s v="IS"/>
    <m/>
    <m/>
    <x v="9"/>
    <s v="830000073"/>
    <m/>
    <s v="Technology Infrastructure Upgrades"/>
    <x v="4"/>
    <m/>
    <s v="3913"/>
    <m/>
    <m/>
    <m/>
    <n v="800000"/>
    <n v="952160"/>
    <m/>
    <m/>
    <m/>
  </r>
  <r>
    <s v="0074"/>
    <x v="17"/>
    <n v="2001"/>
    <s v="IS"/>
    <s v="IS"/>
    <m/>
    <m/>
    <x v="9"/>
    <s v="830000074"/>
    <m/>
    <s v="Technology Infrastructure Upgrades"/>
    <x v="2"/>
    <m/>
    <s v="3913"/>
    <m/>
    <m/>
    <m/>
    <n v="650000"/>
    <n v="740675"/>
    <m/>
    <m/>
    <m/>
  </r>
  <r>
    <s v="0131"/>
    <x v="22"/>
    <n v="1973"/>
    <s v="IS"/>
    <s v="IS"/>
    <m/>
    <m/>
    <x v="9"/>
    <s v="830000131"/>
    <m/>
    <s v="Technology Infrastructure Upgrades"/>
    <x v="0"/>
    <m/>
    <s v="3913"/>
    <m/>
    <m/>
    <m/>
    <n v="800000"/>
    <n v="835600"/>
    <m/>
    <m/>
    <m/>
  </r>
  <r>
    <s v="0132"/>
    <x v="46"/>
    <n v="1977"/>
    <s v="IS"/>
    <s v="IS"/>
    <m/>
    <m/>
    <x v="9"/>
    <s v="830000132"/>
    <m/>
    <s v="Technology Infrastructure Upgrades"/>
    <x v="2"/>
    <m/>
    <s v="3913"/>
    <m/>
    <m/>
    <m/>
    <n v="425000"/>
    <n v="484287.5"/>
    <m/>
    <m/>
    <m/>
  </r>
  <r>
    <s v="0261"/>
    <x v="10"/>
    <n v="1964"/>
    <s v="IS"/>
    <s v="IS"/>
    <m/>
    <m/>
    <x v="9"/>
    <s v="830000261"/>
    <m/>
    <s v="Technology Infrastructure Upgrades"/>
    <x v="4"/>
    <m/>
    <s v="3913"/>
    <m/>
    <m/>
    <m/>
    <n v="650000"/>
    <n v="773630"/>
    <m/>
    <m/>
    <m/>
  </r>
  <r>
    <s v="0301"/>
    <x v="52"/>
    <n v="1966"/>
    <s v="IS"/>
    <s v="IS"/>
    <m/>
    <m/>
    <x v="9"/>
    <s v="830000301"/>
    <m/>
    <s v="Technology Infrastructure Upgrades"/>
    <x v="0"/>
    <m/>
    <s v="3913"/>
    <m/>
    <m/>
    <m/>
    <n v="425000"/>
    <n v="443912.5"/>
    <m/>
    <m/>
    <m/>
  </r>
  <r>
    <s v="0311"/>
    <x v="53"/>
    <n v="1993"/>
    <s v="IS"/>
    <s v="IS"/>
    <m/>
    <m/>
    <x v="9"/>
    <s v="830000311"/>
    <m/>
    <s v="Technology Infrastructure Upgrades"/>
    <x v="0"/>
    <m/>
    <s v="3913"/>
    <m/>
    <m/>
    <m/>
    <n v="425000"/>
    <n v="443912.5"/>
    <m/>
    <m/>
    <m/>
  </r>
  <r>
    <s v="0321"/>
    <x v="54"/>
    <n v="1971"/>
    <s v="IS"/>
    <s v="IS"/>
    <m/>
    <m/>
    <x v="9"/>
    <s v="830000321"/>
    <m/>
    <s v="Technology Infrastructure Upgrades"/>
    <x v="0"/>
    <m/>
    <s v="3913"/>
    <m/>
    <m/>
    <m/>
    <n v="425000"/>
    <n v="443912.5"/>
    <m/>
    <m/>
    <m/>
  </r>
  <r>
    <s v="0331"/>
    <x v="0"/>
    <n v="1971"/>
    <s v="IS"/>
    <s v="IS"/>
    <m/>
    <m/>
    <x v="9"/>
    <s v="830000331"/>
    <m/>
    <s v="Technology Infrastructure Upgrades"/>
    <x v="4"/>
    <m/>
    <s v="3913"/>
    <m/>
    <m/>
    <m/>
    <n v="800000"/>
    <n v="952160"/>
    <m/>
    <m/>
    <m/>
  </r>
  <r>
    <s v="0341"/>
    <x v="55"/>
    <n v="1972"/>
    <s v="IS"/>
    <s v="IS"/>
    <m/>
    <m/>
    <x v="9"/>
    <s v="830000341"/>
    <m/>
    <s v="Technology Infrastructure Upgrades"/>
    <x v="3"/>
    <m/>
    <s v="3913"/>
    <m/>
    <m/>
    <m/>
    <n v="425000"/>
    <n v="463632.5"/>
    <m/>
    <m/>
    <m/>
  </r>
  <r>
    <s v="0342"/>
    <x v="56"/>
    <n v="1973"/>
    <s v="IS"/>
    <s v="IS"/>
    <m/>
    <m/>
    <x v="9"/>
    <s v="830000342"/>
    <m/>
    <s v="Technology Infrastructure Upgrades"/>
    <x v="4"/>
    <m/>
    <s v="3913"/>
    <m/>
    <m/>
    <m/>
    <n v="650000"/>
    <n v="773630"/>
    <m/>
    <m/>
    <m/>
  </r>
  <r>
    <s v="0361"/>
    <x v="57"/>
    <n v="1975"/>
    <s v="IS"/>
    <s v="IS"/>
    <m/>
    <m/>
    <x v="9"/>
    <s v="830000361"/>
    <m/>
    <s v="Technology Infrastructure Upgrades"/>
    <x v="3"/>
    <m/>
    <s v="3913"/>
    <m/>
    <m/>
    <m/>
    <n v="425000"/>
    <n v="463632.5"/>
    <m/>
    <m/>
    <m/>
  </r>
  <r>
    <s v="0411"/>
    <x v="59"/>
    <n v="1987"/>
    <s v="IS"/>
    <s v="IS"/>
    <m/>
    <m/>
    <x v="9"/>
    <s v="830000411"/>
    <m/>
    <s v="Technology Infrastructure Upgrades"/>
    <x v="2"/>
    <m/>
    <s v="3913"/>
    <m/>
    <m/>
    <m/>
    <n v="425000"/>
    <n v="484287.5"/>
    <m/>
    <m/>
    <m/>
  </r>
  <r>
    <s v="0451"/>
    <x v="27"/>
    <n v="1989"/>
    <s v="IS"/>
    <s v="IS"/>
    <m/>
    <m/>
    <x v="9"/>
    <s v="830000451"/>
    <m/>
    <s v="Technology Infrastructure Upgrades"/>
    <x v="4"/>
    <m/>
    <s v="3913"/>
    <m/>
    <m/>
    <m/>
    <n v="425000"/>
    <n v="505835"/>
    <m/>
    <m/>
    <m/>
  </r>
  <r>
    <s v="9420"/>
    <x v="14"/>
    <m/>
    <s v="IS"/>
    <s v="IS"/>
    <m/>
    <m/>
    <x v="33"/>
    <s v="840809420"/>
    <m/>
    <s v="Administrative Computers"/>
    <x v="6"/>
    <s v="13/14"/>
    <s v="3714"/>
    <n v="1430000"/>
    <m/>
    <m/>
    <m/>
    <m/>
    <m/>
    <m/>
    <m/>
  </r>
  <r>
    <s v="0471"/>
    <x v="28"/>
    <n v="1990"/>
    <s v="IS"/>
    <s v="IS"/>
    <m/>
    <m/>
    <x v="9"/>
    <s v="830000471"/>
    <m/>
    <s v="Technology Infrastructure Upgrades"/>
    <x v="3"/>
    <m/>
    <s v="3913"/>
    <m/>
    <m/>
    <m/>
    <n v="800000"/>
    <n v="872720"/>
    <m/>
    <m/>
    <m/>
  </r>
  <r>
    <s v="0472"/>
    <x v="62"/>
    <n v="1990"/>
    <s v="IS"/>
    <s v="IS"/>
    <m/>
    <m/>
    <x v="9"/>
    <s v="830000472"/>
    <m/>
    <s v="Technology Infrastructure Upgrades"/>
    <x v="3"/>
    <m/>
    <s v="3913"/>
    <m/>
    <m/>
    <m/>
    <n v="650000"/>
    <n v="709085"/>
    <m/>
    <m/>
    <m/>
  </r>
  <r>
    <s v="0501"/>
    <x v="63"/>
    <n v="1973"/>
    <s v="IS"/>
    <s v="IS"/>
    <m/>
    <m/>
    <x v="9"/>
    <s v="830000501"/>
    <m/>
    <s v="Technology Infrastructure Upgrades"/>
    <x v="3"/>
    <m/>
    <s v="3913"/>
    <m/>
    <m/>
    <m/>
    <n v="425000"/>
    <n v="463632.5"/>
    <m/>
    <m/>
    <m/>
  </r>
  <r>
    <s v="0521"/>
    <x v="11"/>
    <n v="1973"/>
    <s v="IS"/>
    <s v="IS"/>
    <m/>
    <m/>
    <x v="9"/>
    <s v="830000521"/>
    <m/>
    <s v="Technology Infrastructure Upgrades"/>
    <x v="2"/>
    <m/>
    <s v="3913"/>
    <m/>
    <m/>
    <m/>
    <n v="800000"/>
    <n v="911600"/>
    <m/>
    <m/>
    <m/>
  </r>
  <r>
    <s v="0601"/>
    <x v="33"/>
    <n v="1973"/>
    <s v="IS"/>
    <s v="IS"/>
    <m/>
    <m/>
    <x v="9"/>
    <s v="830000601"/>
    <m/>
    <s v="Technology Infrastructure Upgrades"/>
    <x v="0"/>
    <m/>
    <s v="3913"/>
    <m/>
    <m/>
    <m/>
    <n v="425000"/>
    <n v="443912.5"/>
    <m/>
    <m/>
    <m/>
  </r>
  <r>
    <s v="0701"/>
    <x v="64"/>
    <n v="1973"/>
    <s v="IS"/>
    <s v="IS"/>
    <m/>
    <m/>
    <x v="9"/>
    <s v="830000701"/>
    <m/>
    <s v="Technology Infrastructure Upgrades"/>
    <x v="3"/>
    <m/>
    <s v="3913"/>
    <m/>
    <m/>
    <m/>
    <n v="425000"/>
    <n v="463632.5"/>
    <m/>
    <m/>
    <m/>
  </r>
  <r>
    <s v="0801"/>
    <x v="34"/>
    <n v="1973"/>
    <s v="IS"/>
    <s v="IS"/>
    <m/>
    <m/>
    <x v="9"/>
    <s v="830000801"/>
    <m/>
    <s v="Technology Infrastructure Upgrades"/>
    <x v="2"/>
    <m/>
    <s v="3913"/>
    <m/>
    <m/>
    <m/>
    <n v="800000"/>
    <n v="911600"/>
    <m/>
    <m/>
    <m/>
  </r>
  <r>
    <s v="0901"/>
    <x v="65"/>
    <n v="1973"/>
    <s v="IS"/>
    <s v="IS"/>
    <m/>
    <m/>
    <x v="9"/>
    <s v="830000901"/>
    <m/>
    <s v="Technology Infrastructure Upgrades"/>
    <x v="0"/>
    <m/>
    <s v="3913"/>
    <m/>
    <m/>
    <m/>
    <n v="425000"/>
    <n v="443912.5"/>
    <m/>
    <m/>
    <m/>
  </r>
  <r>
    <s v="0902"/>
    <x v="66"/>
    <n v="2003"/>
    <s v="IS"/>
    <s v="IS"/>
    <m/>
    <m/>
    <x v="9"/>
    <s v="830000902"/>
    <m/>
    <s v="Technology Infrastructure Upgrades"/>
    <x v="4"/>
    <m/>
    <s v="3913"/>
    <m/>
    <m/>
    <m/>
    <n v="425000"/>
    <n v="505835"/>
    <m/>
    <m/>
    <m/>
  </r>
  <r>
    <s v="0911"/>
    <x v="67"/>
    <n v="1977"/>
    <s v="IS"/>
    <s v="IS"/>
    <m/>
    <m/>
    <x v="9"/>
    <s v="830000911"/>
    <m/>
    <s v="Technology Infrastructure Upgrades"/>
    <x v="0"/>
    <m/>
    <s v="3913"/>
    <m/>
    <m/>
    <m/>
    <n v="425000"/>
    <n v="443912.5"/>
    <m/>
    <m/>
    <m/>
  </r>
  <r>
    <s v="0921"/>
    <x v="12"/>
    <n v="1977"/>
    <s v="IS"/>
    <s v="IS"/>
    <m/>
    <m/>
    <x v="9"/>
    <s v="830000921"/>
    <m/>
    <s v="Technology Infrastructure Upgrades"/>
    <x v="4"/>
    <m/>
    <s v="3913"/>
    <m/>
    <m/>
    <m/>
    <n v="800000"/>
    <n v="952160"/>
    <m/>
    <m/>
    <m/>
  </r>
  <r>
    <s v="0932"/>
    <x v="68"/>
    <n v="1979"/>
    <s v="IS"/>
    <s v="IS"/>
    <m/>
    <m/>
    <x v="9"/>
    <s v="830000932"/>
    <m/>
    <s v="Technology Infrastructure Upgrades"/>
    <x v="2"/>
    <m/>
    <s v="3913"/>
    <m/>
    <m/>
    <m/>
    <n v="425000"/>
    <n v="484287.5"/>
    <m/>
    <m/>
    <m/>
  </r>
  <r>
    <s v="0951"/>
    <x v="35"/>
    <n v="1984"/>
    <s v="IS"/>
    <s v="IS"/>
    <m/>
    <m/>
    <x v="9"/>
    <s v="830000951"/>
    <m/>
    <s v="Technology Infrastructure Upgrades"/>
    <x v="0"/>
    <m/>
    <s v="3913"/>
    <m/>
    <m/>
    <m/>
    <n v="650000"/>
    <n v="678925"/>
    <m/>
    <m/>
    <m/>
  </r>
  <r>
    <s v="0961"/>
    <x v="70"/>
    <n v="1984"/>
    <s v="IS"/>
    <s v="IS"/>
    <m/>
    <m/>
    <x v="9"/>
    <s v="830000961"/>
    <m/>
    <s v="Technology Infrastructure Upgrades"/>
    <x v="2"/>
    <m/>
    <s v="3913"/>
    <m/>
    <m/>
    <m/>
    <n v="425000"/>
    <n v="484287.5"/>
    <m/>
    <m/>
    <m/>
  </r>
  <r>
    <s v="2061"/>
    <x v="72"/>
    <n v="1998"/>
    <s v="IS"/>
    <s v="IS"/>
    <m/>
    <m/>
    <x v="9"/>
    <s v="830002061"/>
    <m/>
    <s v="Technology Infrastructure Upgrades"/>
    <x v="0"/>
    <m/>
    <s v="3913"/>
    <m/>
    <m/>
    <m/>
    <n v="425000"/>
    <n v="443912.5"/>
    <m/>
    <m/>
    <m/>
  </r>
  <r>
    <s v="2071"/>
    <x v="84"/>
    <n v="2002"/>
    <s v="IS"/>
    <s v="IS"/>
    <m/>
    <m/>
    <x v="9"/>
    <s v="830002071"/>
    <m/>
    <s v="Technology Infrastructure Upgrades"/>
    <x v="2"/>
    <m/>
    <s v="3913"/>
    <m/>
    <m/>
    <m/>
    <n v="425000"/>
    <n v="484287.5"/>
    <m/>
    <m/>
    <m/>
  </r>
  <r>
    <s v="2081"/>
    <x v="73"/>
    <n v="2005"/>
    <s v="IS"/>
    <s v="IS"/>
    <m/>
    <m/>
    <x v="9"/>
    <s v="830002081"/>
    <m/>
    <s v="Technology Infrastructure Upgrades"/>
    <x v="4"/>
    <m/>
    <s v="3913"/>
    <m/>
    <m/>
    <m/>
    <n v="425000"/>
    <n v="505835"/>
    <m/>
    <m/>
    <m/>
  </r>
  <r>
    <s v="9420"/>
    <x v="14"/>
    <m/>
    <s v="IS"/>
    <s v="IS"/>
    <m/>
    <m/>
    <x v="34"/>
    <s v="840609420"/>
    <m/>
    <s v="Annual Technology and Equipment ( Student Computers)"/>
    <x v="1"/>
    <m/>
    <m/>
    <m/>
    <m/>
    <m/>
    <n v="7785000"/>
    <n v="7785000"/>
    <m/>
    <m/>
    <m/>
  </r>
  <r>
    <s v="9420"/>
    <x v="14"/>
    <m/>
    <s v="IS"/>
    <s v="IS"/>
    <m/>
    <m/>
    <x v="33"/>
    <s v="840809420"/>
    <m/>
    <s v="Annual Technology and Equipment (Admin Computers)"/>
    <x v="0"/>
    <s v="14/15"/>
    <m/>
    <m/>
    <m/>
    <m/>
    <m/>
    <m/>
    <m/>
    <m/>
    <m/>
  </r>
  <r>
    <s v="9420"/>
    <x v="14"/>
    <m/>
    <s v="IS"/>
    <s v="IS"/>
    <m/>
    <m/>
    <x v="34"/>
    <s v="840609420"/>
    <m/>
    <s v="Annual Technology and Equipment ( Student Computers)"/>
    <x v="0"/>
    <m/>
    <m/>
    <m/>
    <m/>
    <m/>
    <n v="8532701"/>
    <n v="8912406.1944999993"/>
    <m/>
    <m/>
    <m/>
  </r>
  <r>
    <s v="9420"/>
    <x v="14"/>
    <m/>
    <s v="IS"/>
    <s v="IS"/>
    <m/>
    <m/>
    <x v="33"/>
    <s v="840809420"/>
    <m/>
    <s v="Annual Technology and Equipment (Admin Computers)"/>
    <x v="0"/>
    <m/>
    <m/>
    <m/>
    <m/>
    <m/>
    <n v="8532702"/>
    <n v="8912407.2390000001"/>
    <m/>
    <m/>
    <m/>
  </r>
  <r>
    <s v="9420"/>
    <x v="14"/>
    <m/>
    <s v="IS"/>
    <s v="IS"/>
    <m/>
    <m/>
    <x v="34"/>
    <s v="840609420"/>
    <m/>
    <s v="Annual Technology and Equipment ( Student Computers)"/>
    <x v="3"/>
    <m/>
    <m/>
    <m/>
    <m/>
    <m/>
    <n v="9053343"/>
    <n v="9876291.8786999993"/>
    <m/>
    <m/>
    <m/>
  </r>
  <r>
    <s v="9420"/>
    <x v="14"/>
    <m/>
    <s v="IS"/>
    <s v="IS"/>
    <m/>
    <m/>
    <x v="33"/>
    <s v="840809420"/>
    <m/>
    <s v="Annual Technology and Equipment (Admin Computers)"/>
    <x v="3"/>
    <m/>
    <m/>
    <m/>
    <m/>
    <m/>
    <n v="9053343"/>
    <n v="9876291.8786999993"/>
    <m/>
    <m/>
    <m/>
  </r>
  <r>
    <s v="9420"/>
    <x v="14"/>
    <m/>
    <s v="IS"/>
    <s v="IS"/>
    <m/>
    <m/>
    <x v="34"/>
    <s v="840609420"/>
    <m/>
    <s v="Annual Technology and Equipment ( Student Computers)"/>
    <x v="2"/>
    <m/>
    <m/>
    <m/>
    <m/>
    <m/>
    <n v="9461705"/>
    <n v="10781612.8475"/>
    <m/>
    <m/>
    <m/>
  </r>
  <r>
    <s v="9420"/>
    <x v="14"/>
    <m/>
    <s v="IS"/>
    <s v="IS"/>
    <m/>
    <m/>
    <x v="33"/>
    <s v="840809420"/>
    <m/>
    <s v="Annual Technology and Equipment (Admin Computers)"/>
    <x v="2"/>
    <m/>
    <m/>
    <m/>
    <m/>
    <m/>
    <n v="9461705"/>
    <n v="10781612.8475"/>
    <m/>
    <m/>
    <m/>
  </r>
  <r>
    <s v="9420"/>
    <x v="14"/>
    <m/>
    <s v="IS"/>
    <s v="IS"/>
    <m/>
    <m/>
    <x v="34"/>
    <s v="840609420"/>
    <m/>
    <s v="Annual Technology and Equipment ( Student Computers)"/>
    <x v="4"/>
    <m/>
    <m/>
    <m/>
    <m/>
    <m/>
    <n v="9745556"/>
    <n v="11599160.7512"/>
    <m/>
    <m/>
    <m/>
  </r>
  <r>
    <s v="9420"/>
    <x v="14"/>
    <m/>
    <s v="IS"/>
    <s v="IS"/>
    <m/>
    <m/>
    <x v="33"/>
    <s v="840809420"/>
    <m/>
    <s v="Annual Technology and Equipment (Admin Computers)"/>
    <x v="4"/>
    <m/>
    <m/>
    <m/>
    <m/>
    <m/>
    <n v="9745557"/>
    <n v="11599161.941400001"/>
    <m/>
    <m/>
    <m/>
  </r>
  <r>
    <s v="9420"/>
    <x v="14"/>
    <m/>
    <s v="IS"/>
    <s v="IS"/>
    <m/>
    <m/>
    <x v="34"/>
    <s v="840609420"/>
    <m/>
    <s v="Annual Technology and Equipment ( Student Computers)"/>
    <x v="5"/>
    <m/>
    <m/>
    <m/>
    <m/>
    <m/>
    <n v="10037923"/>
    <n v="12478142.0813"/>
    <m/>
    <m/>
    <m/>
  </r>
  <r>
    <s v="9420"/>
    <x v="14"/>
    <m/>
    <s v="IS"/>
    <s v="IS"/>
    <m/>
    <m/>
    <x v="33"/>
    <s v="840809420"/>
    <m/>
    <s v="Annual Technology and Equipment (Admin Computers)"/>
    <x v="5"/>
    <m/>
    <m/>
    <m/>
    <m/>
    <m/>
    <n v="10037923"/>
    <n v="12478142.0813"/>
    <m/>
    <m/>
    <m/>
  </r>
  <r>
    <s v="9420"/>
    <x v="14"/>
    <m/>
    <s v="IS"/>
    <s v="IS"/>
    <m/>
    <m/>
    <x v="34"/>
    <s v="840609420"/>
    <m/>
    <s v="Student Teacher Computers"/>
    <x v="6"/>
    <s v="13/14"/>
    <s v="3900"/>
    <n v="4000000"/>
    <m/>
    <m/>
    <m/>
    <m/>
    <m/>
    <m/>
    <m/>
  </r>
  <r>
    <s v="0031"/>
    <x v="16"/>
    <n v="1964"/>
    <s v="ATH"/>
    <s v="MAINT"/>
    <s v="Yes"/>
    <m/>
    <x v="11"/>
    <s v="820200031"/>
    <m/>
    <s v="Football Stadium Concession Stands, Etc."/>
    <x v="1"/>
    <m/>
    <m/>
    <m/>
    <m/>
    <m/>
    <m/>
    <m/>
    <m/>
    <s v="Community Project / Donation"/>
    <m/>
  </r>
  <r>
    <s v="0031"/>
    <x v="16"/>
    <n v="1964"/>
    <s v="ATH"/>
    <s v="MAINT"/>
    <m/>
    <m/>
    <x v="2"/>
    <s v="820500031"/>
    <m/>
    <s v="Lighting - Replace Baseball Field"/>
    <x v="0"/>
    <m/>
    <m/>
    <m/>
    <m/>
    <m/>
    <n v="100000"/>
    <n v="104450"/>
    <m/>
    <m/>
    <m/>
  </r>
  <r>
    <s v="0032"/>
    <x v="83"/>
    <n v="2000"/>
    <s v="MAINT"/>
    <s v="MAINT"/>
    <m/>
    <m/>
    <x v="20"/>
    <s v="852000032"/>
    <m/>
    <s v="Replace Gutters"/>
    <x v="1"/>
    <s v="13/14"/>
    <s v="3103"/>
    <n v="50000"/>
    <m/>
    <m/>
    <n v="50000"/>
    <n v="50000"/>
    <m/>
    <m/>
    <m/>
  </r>
  <r>
    <s v="0032"/>
    <x v="83"/>
    <n v="2000"/>
    <s v="PRT"/>
    <s v="MAINT"/>
    <m/>
    <m/>
    <x v="35"/>
    <s v="840450032"/>
    <m/>
    <s v="TV Installation in Classrooms"/>
    <x v="1"/>
    <m/>
    <m/>
    <m/>
    <m/>
    <m/>
    <n v="100000"/>
    <n v="100000"/>
    <m/>
    <s v="On Hold"/>
    <m/>
  </r>
  <r>
    <s v="0032"/>
    <x v="83"/>
    <n v="2000"/>
    <s v="PRT"/>
    <s v="MAINT"/>
    <m/>
    <m/>
    <x v="20"/>
    <s v="852000032"/>
    <m/>
    <s v="Roof Maintenance"/>
    <x v="2"/>
    <m/>
    <m/>
    <m/>
    <m/>
    <m/>
    <n v="80000"/>
    <n v="91160"/>
    <m/>
    <m/>
    <m/>
  </r>
  <r>
    <s v="0059"/>
    <x v="23"/>
    <n v="1994"/>
    <s v="PRT"/>
    <s v="MAINT"/>
    <m/>
    <m/>
    <x v="20"/>
    <s v="852000059"/>
    <m/>
    <s v="Roof Maintenance and  Internal Gutters"/>
    <x v="3"/>
    <m/>
    <m/>
    <m/>
    <m/>
    <m/>
    <n v="50000"/>
    <n v="54545"/>
    <m/>
    <m/>
    <m/>
  </r>
  <r>
    <s v="0060"/>
    <x v="24"/>
    <n v="1996"/>
    <s v="PRT"/>
    <s v="MAINT"/>
    <m/>
    <m/>
    <x v="35"/>
    <s v="840450060"/>
    <m/>
    <s v="TV Installation in Classrooms"/>
    <x v="1"/>
    <m/>
    <m/>
    <m/>
    <m/>
    <m/>
    <n v="100000"/>
    <n v="100000"/>
    <m/>
    <s v="On Hold"/>
    <m/>
  </r>
  <r>
    <s v="0060"/>
    <x v="24"/>
    <n v="1996"/>
    <s v="PRT"/>
    <s v="MAINT"/>
    <m/>
    <m/>
    <x v="20"/>
    <s v="852000060"/>
    <m/>
    <s v="Roof Maintenance"/>
    <x v="0"/>
    <m/>
    <m/>
    <m/>
    <m/>
    <m/>
    <n v="80000"/>
    <n v="83560"/>
    <m/>
    <m/>
    <m/>
  </r>
  <r>
    <s v="0063"/>
    <x v="1"/>
    <n v="1998"/>
    <s v="ATH"/>
    <s v="MAINT"/>
    <m/>
    <m/>
    <x v="2"/>
    <s v="820500063"/>
    <m/>
    <s v="Overlay Courts"/>
    <x v="1"/>
    <m/>
    <m/>
    <m/>
    <m/>
    <m/>
    <n v="150000"/>
    <n v="150000"/>
    <m/>
    <m/>
    <m/>
  </r>
  <r>
    <s v="0063"/>
    <x v="1"/>
    <n v="1998"/>
    <s v="PRT"/>
    <s v="MAINT"/>
    <m/>
    <m/>
    <x v="20"/>
    <s v="852000063"/>
    <m/>
    <s v="Roof Maintenance"/>
    <x v="2"/>
    <m/>
    <m/>
    <m/>
    <m/>
    <m/>
    <n v="100000"/>
    <n v="113950"/>
    <m/>
    <m/>
    <m/>
  </r>
  <r>
    <s v="0063"/>
    <x v="1"/>
    <n v="1998"/>
    <s v="SCHOOL"/>
    <s v="MAINT"/>
    <m/>
    <m/>
    <x v="14"/>
    <s v="861900063"/>
    <m/>
    <s v="Covered Walkways"/>
    <x v="5"/>
    <m/>
    <m/>
    <m/>
    <m/>
    <m/>
    <n v="20000"/>
    <n v="24862"/>
    <m/>
    <m/>
    <m/>
  </r>
  <r>
    <s v="0065"/>
    <x v="29"/>
    <n v="1998"/>
    <s v="PRT"/>
    <s v="MAINT"/>
    <m/>
    <m/>
    <x v="35"/>
    <s v="840450065"/>
    <m/>
    <s v="TV Installation in Classrooms"/>
    <x v="1"/>
    <m/>
    <m/>
    <m/>
    <m/>
    <m/>
    <n v="100000"/>
    <n v="100000"/>
    <m/>
    <s v="On Hold"/>
    <m/>
  </r>
  <r>
    <s v="0065"/>
    <x v="29"/>
    <n v="1999"/>
    <s v="PRT"/>
    <s v="MAINT"/>
    <m/>
    <m/>
    <x v="20"/>
    <s v="852000065"/>
    <m/>
    <s v="Roof Maintenance"/>
    <x v="3"/>
    <m/>
    <m/>
    <m/>
    <m/>
    <m/>
    <n v="80000"/>
    <n v="87272"/>
    <m/>
    <m/>
    <m/>
  </r>
  <r>
    <s v="0069"/>
    <x v="17"/>
    <n v="2001"/>
    <s v="FNS"/>
    <s v="MAINT"/>
    <m/>
    <m/>
    <x v="13"/>
    <s v="840700069"/>
    <m/>
    <s v="Cooler/Freezer Flooding"/>
    <x v="1"/>
    <m/>
    <m/>
    <m/>
    <m/>
    <m/>
    <n v="70000"/>
    <n v="70000"/>
    <m/>
    <m/>
    <m/>
  </r>
  <r>
    <s v="0069"/>
    <x v="2"/>
    <n v="2001"/>
    <s v="PRT"/>
    <s v="MAINT"/>
    <m/>
    <m/>
    <x v="20"/>
    <s v="852000069"/>
    <m/>
    <s v="Replace Gutters"/>
    <x v="1"/>
    <s v="13/14"/>
    <s v="3101"/>
    <n v="91776"/>
    <m/>
    <m/>
    <n v="91250"/>
    <n v="91250"/>
    <m/>
    <s v="Purchasing"/>
    <m/>
  </r>
  <r>
    <s v="0069"/>
    <x v="17"/>
    <n v="2001"/>
    <s v="PRT"/>
    <s v="MAINT"/>
    <m/>
    <m/>
    <x v="35"/>
    <s v="840450069"/>
    <m/>
    <s v="TV Installation in Classrooms"/>
    <x v="1"/>
    <m/>
    <m/>
    <m/>
    <m/>
    <m/>
    <n v="125000"/>
    <n v="125000"/>
    <m/>
    <s v="On Hold"/>
    <m/>
  </r>
  <r>
    <s v="0069"/>
    <x v="2"/>
    <n v="2001"/>
    <s v="PRT"/>
    <s v="MAINT"/>
    <m/>
    <m/>
    <x v="20"/>
    <s v="852000069"/>
    <m/>
    <s v="Roof Maintenance"/>
    <x v="2"/>
    <m/>
    <m/>
    <m/>
    <m/>
    <m/>
    <n v="80000"/>
    <n v="91160"/>
    <m/>
    <m/>
    <m/>
  </r>
  <r>
    <s v="0070"/>
    <x v="30"/>
    <n v="2000"/>
    <s v="PRT"/>
    <s v="MAINT"/>
    <m/>
    <m/>
    <x v="20"/>
    <s v="852000070"/>
    <m/>
    <s v="Roof Maintenance"/>
    <x v="2"/>
    <m/>
    <m/>
    <m/>
    <m/>
    <m/>
    <n v="40000"/>
    <n v="45580"/>
    <m/>
    <m/>
    <m/>
  </r>
  <r>
    <s v="0070"/>
    <x v="30"/>
    <n v="2000"/>
    <s v="SCHOOL"/>
    <s v="MAINT"/>
    <m/>
    <m/>
    <x v="5"/>
    <s v="850000070"/>
    <m/>
    <s v="Restroom for PE Classes"/>
    <x v="5"/>
    <m/>
    <m/>
    <m/>
    <m/>
    <m/>
    <n v="300000"/>
    <n v="372930"/>
    <m/>
    <s v="New"/>
    <s v="Evaluating"/>
  </r>
  <r>
    <s v="0071"/>
    <x v="31"/>
    <n v="1946"/>
    <s v="PRT"/>
    <s v="MAINT"/>
    <m/>
    <m/>
    <x v="35"/>
    <s v="840450071"/>
    <m/>
    <s v="TV Installation in Classrooms - CCTE Building"/>
    <x v="1"/>
    <m/>
    <m/>
    <m/>
    <m/>
    <m/>
    <n v="10000"/>
    <n v="10000"/>
    <m/>
    <s v="On Hold"/>
    <m/>
  </r>
  <r>
    <s v="0072"/>
    <x v="32"/>
    <n v="2000"/>
    <s v="PRT"/>
    <s v="MAINT"/>
    <m/>
    <m/>
    <x v="35"/>
    <s v="840450072"/>
    <m/>
    <s v="TV Installation in Classrooms"/>
    <x v="1"/>
    <m/>
    <m/>
    <m/>
    <m/>
    <m/>
    <n v="100000"/>
    <n v="100000"/>
    <m/>
    <s v="On Hold"/>
    <m/>
  </r>
  <r>
    <s v="0072"/>
    <x v="32"/>
    <n v="2000"/>
    <s v="PRT"/>
    <s v="MAINT"/>
    <m/>
    <m/>
    <x v="20"/>
    <s v="852000072"/>
    <m/>
    <s v="Roof Maintenance"/>
    <x v="3"/>
    <m/>
    <m/>
    <m/>
    <m/>
    <m/>
    <n v="80000"/>
    <n v="87272"/>
    <m/>
    <m/>
    <m/>
  </r>
  <r>
    <s v="0072"/>
    <x v="32"/>
    <n v="2000"/>
    <s v="SCHOOL"/>
    <s v="MAINT"/>
    <m/>
    <m/>
    <x v="14"/>
    <s v="861900072"/>
    <m/>
    <s v="Covered Walkways"/>
    <x v="5"/>
    <m/>
    <m/>
    <m/>
    <m/>
    <m/>
    <n v="30000"/>
    <n v="37293"/>
    <m/>
    <m/>
    <m/>
  </r>
  <r>
    <s v="0073"/>
    <x v="18"/>
    <n v="2000"/>
    <s v="PRT"/>
    <s v="MAINT"/>
    <m/>
    <m/>
    <x v="35"/>
    <s v="840450073"/>
    <m/>
    <s v="TV Installation in Classrooms"/>
    <x v="1"/>
    <m/>
    <m/>
    <m/>
    <m/>
    <m/>
    <n v="150000"/>
    <n v="150000"/>
    <m/>
    <s v="On Hold"/>
    <m/>
  </r>
  <r>
    <s v="0073"/>
    <x v="18"/>
    <n v="2000"/>
    <s v="ATH"/>
    <s v="MAINT"/>
    <m/>
    <m/>
    <x v="36"/>
    <s v="811500073"/>
    <m/>
    <s v="Storage Garage"/>
    <x v="2"/>
    <m/>
    <m/>
    <m/>
    <m/>
    <m/>
    <n v="25000"/>
    <n v="28487.5"/>
    <m/>
    <m/>
    <m/>
  </r>
  <r>
    <s v="0074"/>
    <x v="17"/>
    <n v="2001"/>
    <s v="PRT"/>
    <s v="MAINT"/>
    <m/>
    <m/>
    <x v="20"/>
    <s v="852000074"/>
    <m/>
    <s v="Roof Maintenance"/>
    <x v="2"/>
    <m/>
    <m/>
    <m/>
    <m/>
    <m/>
    <n v="80000"/>
    <n v="91160"/>
    <m/>
    <m/>
    <m/>
  </r>
  <r>
    <s v="0081"/>
    <x v="36"/>
    <n v="1952"/>
    <s v="CTE"/>
    <s v="MAINT"/>
    <m/>
    <m/>
    <x v="5"/>
    <s v="850000081"/>
    <m/>
    <s v="Remodel CNA Room"/>
    <x v="1"/>
    <m/>
    <m/>
    <m/>
    <m/>
    <m/>
    <n v="108000"/>
    <n v="108000"/>
    <m/>
    <m/>
    <m/>
  </r>
  <r>
    <s v="0081"/>
    <x v="36"/>
    <n v="1952"/>
    <s v="CTE"/>
    <s v="MAINT"/>
    <m/>
    <m/>
    <x v="5"/>
    <s v="850000081"/>
    <m/>
    <s v="Remodel Or Build New Space For Cosmetology"/>
    <x v="1"/>
    <m/>
    <m/>
    <m/>
    <m/>
    <m/>
    <n v="600000"/>
    <n v="600000"/>
    <m/>
    <m/>
    <m/>
  </r>
  <r>
    <s v="0081"/>
    <x v="36"/>
    <n v="1952"/>
    <s v="MAINT"/>
    <s v="MAINT"/>
    <m/>
    <m/>
    <x v="20"/>
    <s v="852000081"/>
    <m/>
    <s v="Roof Repair - Building 1 Metal Roof"/>
    <x v="1"/>
    <s v="13/14"/>
    <s v="3101"/>
    <n v="60000"/>
    <m/>
    <m/>
    <n v="60000"/>
    <n v="60000"/>
    <m/>
    <m/>
    <m/>
  </r>
  <r>
    <s v="0081"/>
    <x v="36"/>
    <n v="1952"/>
    <s v="PRT"/>
    <s v="MAINT"/>
    <m/>
    <m/>
    <x v="5"/>
    <s v="850000081"/>
    <m/>
    <s v="Remodel School"/>
    <x v="0"/>
    <m/>
    <m/>
    <m/>
    <m/>
    <m/>
    <n v="445419"/>
    <n v="465240.14549999998"/>
    <m/>
    <m/>
    <m/>
  </r>
  <r>
    <s v="0081"/>
    <x v="36"/>
    <n v="1952"/>
    <s v="FNS"/>
    <s v="MAINT"/>
    <m/>
    <m/>
    <x v="13"/>
    <s v="840700081"/>
    <m/>
    <s v="Cooler / Freezer "/>
    <x v="2"/>
    <m/>
    <m/>
    <m/>
    <m/>
    <m/>
    <n v="73371"/>
    <n v="83606.254499999995"/>
    <m/>
    <m/>
    <m/>
  </r>
  <r>
    <s v="0083"/>
    <x v="38"/>
    <n v="2006"/>
    <s v="PRT"/>
    <s v="MAINT"/>
    <m/>
    <m/>
    <x v="35"/>
    <s v="840450083"/>
    <m/>
    <s v="TV Installation in Classrooms"/>
    <x v="1"/>
    <m/>
    <m/>
    <m/>
    <m/>
    <m/>
    <n v="100000"/>
    <n v="100000"/>
    <m/>
    <s v="On Hold"/>
    <m/>
  </r>
  <r>
    <s v="0090"/>
    <x v="5"/>
    <n v="2006"/>
    <s v="PRT"/>
    <s v="MAINT"/>
    <m/>
    <m/>
    <x v="35"/>
    <s v="840450090"/>
    <m/>
    <s v="TV Installation in Classrooms - audio only"/>
    <x v="1"/>
    <m/>
    <m/>
    <m/>
    <m/>
    <m/>
    <n v="51000"/>
    <n v="51000"/>
    <m/>
    <s v="On Hold"/>
    <m/>
  </r>
  <r>
    <s v="0090"/>
    <x v="5"/>
    <n v="2006"/>
    <s v="ATH"/>
    <s v="MAINT"/>
    <m/>
    <m/>
    <x v="2"/>
    <s v="820500090"/>
    <m/>
    <s v="Overlay Courts - Basketball &amp; Tennis"/>
    <x v="2"/>
    <m/>
    <m/>
    <m/>
    <m/>
    <m/>
    <n v="25000"/>
    <n v="28487.5"/>
    <m/>
    <m/>
    <m/>
  </r>
  <r>
    <s v="0091"/>
    <x v="41"/>
    <n v="1958"/>
    <s v="MAINT"/>
    <s v="MAINT"/>
    <m/>
    <m/>
    <x v="20"/>
    <s v="852000091"/>
    <m/>
    <s v="Roof Replacement - Cafeteria and Media"/>
    <x v="1"/>
    <s v="13/14"/>
    <s v="3101"/>
    <n v="301220"/>
    <m/>
    <m/>
    <n v="301220"/>
    <n v="301220"/>
    <m/>
    <s v="Design Complete"/>
    <m/>
  </r>
  <r>
    <s v="0102"/>
    <x v="44"/>
    <n v="1926"/>
    <s v="PRT"/>
    <s v="MAINT"/>
    <m/>
    <m/>
    <x v="35"/>
    <s v="840450102"/>
    <m/>
    <s v="TV Installation in Classrooms"/>
    <x v="1"/>
    <m/>
    <m/>
    <m/>
    <m/>
    <m/>
    <n v="125000"/>
    <n v="125000"/>
    <m/>
    <s v="On Hold"/>
    <m/>
  </r>
  <r>
    <s v="0131"/>
    <x v="22"/>
    <n v="1973"/>
    <s v="PRT"/>
    <s v="MAINT"/>
    <m/>
    <m/>
    <x v="8"/>
    <s v="851100131"/>
    <m/>
    <s v="Rebuild Gym Air Handlers"/>
    <x v="1"/>
    <s v="13/14"/>
    <s v="3900"/>
    <m/>
    <m/>
    <m/>
    <n v="89671"/>
    <n v="89671"/>
    <m/>
    <s v="Summer"/>
    <m/>
  </r>
  <r>
    <s v="0131"/>
    <x v="22"/>
    <n v="1973"/>
    <s v="ATH"/>
    <s v="MAINT"/>
    <m/>
    <m/>
    <x v="2"/>
    <s v="820500131"/>
    <m/>
    <s v="Overlay Tennis Court"/>
    <x v="4"/>
    <m/>
    <m/>
    <m/>
    <m/>
    <m/>
    <n v="50000"/>
    <n v="59510"/>
    <m/>
    <m/>
    <m/>
  </r>
  <r>
    <s v="0132"/>
    <x v="46"/>
    <n v="1977"/>
    <s v="PRT"/>
    <s v="MAINT"/>
    <m/>
    <m/>
    <x v="18"/>
    <s v="832600132"/>
    <m/>
    <s v="Fencing - Install Aluminum Weld Fence at Front Entrance and to Clinic  Safety Issue"/>
    <x v="1"/>
    <s v="13/14"/>
    <s v="3611"/>
    <m/>
    <m/>
    <m/>
    <n v="21000"/>
    <n v="21000"/>
    <m/>
    <s v="Complete"/>
    <m/>
  </r>
  <r>
    <s v="0251"/>
    <x v="50"/>
    <n v="1981"/>
    <s v="PRT"/>
    <s v="MAINT"/>
    <m/>
    <m/>
    <x v="35"/>
    <s v="840450251"/>
    <m/>
    <s v="TV Installation in Classrooms"/>
    <x v="1"/>
    <m/>
    <m/>
    <m/>
    <m/>
    <m/>
    <n v="100000"/>
    <n v="100000"/>
    <m/>
    <s v="On Hold"/>
    <m/>
  </r>
  <r>
    <s v="0261"/>
    <x v="10"/>
    <n v="1964"/>
    <s v="PRT"/>
    <s v="MAINT"/>
    <m/>
    <m/>
    <x v="5"/>
    <s v="850000261"/>
    <m/>
    <s v="Renovate Restroom Bld #17"/>
    <x v="0"/>
    <m/>
    <m/>
    <m/>
    <m/>
    <m/>
    <n v="100000"/>
    <n v="104450"/>
    <m/>
    <m/>
    <m/>
  </r>
  <r>
    <s v="0261"/>
    <x v="10"/>
    <n v="1964"/>
    <s v="FNS"/>
    <s v="MAINT"/>
    <m/>
    <m/>
    <x v="6"/>
    <s v="852500261"/>
    <m/>
    <s v="Kitchen Renovation Flooring, Paint, Ovens, Steamers"/>
    <x v="3"/>
    <m/>
    <m/>
    <m/>
    <m/>
    <m/>
    <n v="120329"/>
    <n v="131266.90609999999"/>
    <m/>
    <m/>
    <m/>
  </r>
  <r>
    <s v="0301"/>
    <x v="52"/>
    <n v="1966"/>
    <s v="FNS"/>
    <s v="MAINT"/>
    <m/>
    <m/>
    <x v="6"/>
    <s v="852500301"/>
    <m/>
    <s v="Kitchen Floor Renovation"/>
    <x v="0"/>
    <m/>
    <m/>
    <m/>
    <m/>
    <m/>
    <n v="35280"/>
    <n v="36849.96"/>
    <m/>
    <m/>
    <m/>
  </r>
  <r>
    <s v="0311"/>
    <x v="53"/>
    <n v="1993"/>
    <s v="PRT"/>
    <s v="MAINT"/>
    <m/>
    <m/>
    <x v="6"/>
    <s v="852500311"/>
    <m/>
    <s v="Roof Replacement"/>
    <x v="1"/>
    <s v="13/14"/>
    <s v="3611"/>
    <n v="700000"/>
    <m/>
    <m/>
    <n v="700000"/>
    <n v="700000"/>
    <m/>
    <m/>
    <m/>
  </r>
  <r>
    <s v="0331"/>
    <x v="0"/>
    <n v="1971"/>
    <s v="ATH"/>
    <s v="MAINT"/>
    <m/>
    <m/>
    <x v="37"/>
    <s v="851700331"/>
    <m/>
    <s v="Fencing - Baseball Field"/>
    <x v="3"/>
    <m/>
    <m/>
    <m/>
    <m/>
    <m/>
    <n v="20000"/>
    <n v="21818"/>
    <m/>
    <m/>
    <m/>
  </r>
  <r>
    <s v="0331"/>
    <x v="0"/>
    <n v="1971"/>
    <s v="ATH"/>
    <s v="MAINT"/>
    <m/>
    <m/>
    <x v="37"/>
    <s v="851700331"/>
    <m/>
    <s v="Fencing - Tennis Court Fence"/>
    <x v="3"/>
    <m/>
    <m/>
    <m/>
    <m/>
    <m/>
    <n v="15000"/>
    <n v="16363.5"/>
    <m/>
    <m/>
    <s v="Phil will check to see if need to move up in priority"/>
  </r>
  <r>
    <s v="0331"/>
    <x v="0"/>
    <n v="1971"/>
    <s v="ATH"/>
    <s v="MAINT"/>
    <m/>
    <m/>
    <x v="5"/>
    <s v="850000331"/>
    <m/>
    <s v="Replace Wall Tile In PE Locker Room"/>
    <x v="2"/>
    <m/>
    <m/>
    <m/>
    <m/>
    <m/>
    <n v="15000"/>
    <n v="17092.5"/>
    <m/>
    <m/>
    <m/>
  </r>
  <r>
    <s v="0331"/>
    <x v="0"/>
    <n v="1971"/>
    <s v="PRT"/>
    <s v="MAINT"/>
    <m/>
    <m/>
    <x v="38"/>
    <s v="851200331"/>
    <m/>
    <s v="Replace Quarry Tile throughout campus"/>
    <x v="5"/>
    <m/>
    <m/>
    <m/>
    <m/>
    <m/>
    <n v="355000"/>
    <n v="441300.5"/>
    <m/>
    <m/>
    <m/>
  </r>
  <r>
    <s v="0341"/>
    <x v="55"/>
    <n v="1972"/>
    <s v="PRT"/>
    <s v="MAINT"/>
    <m/>
    <m/>
    <x v="35"/>
    <s v="840450341"/>
    <m/>
    <s v="TV Installation in Classrooms - Bld #9"/>
    <x v="1"/>
    <m/>
    <m/>
    <m/>
    <m/>
    <m/>
    <n v="40000"/>
    <n v="40000"/>
    <m/>
    <s v="On Hold"/>
    <m/>
  </r>
  <r>
    <s v="0342"/>
    <x v="56"/>
    <n v="1973"/>
    <s v="PRT"/>
    <s v="MAINT"/>
    <m/>
    <m/>
    <x v="20"/>
    <s v="852000342"/>
    <m/>
    <s v="Roof Replacement"/>
    <x v="1"/>
    <m/>
    <m/>
    <m/>
    <m/>
    <m/>
    <n v="1000000"/>
    <n v="1000000"/>
    <m/>
    <m/>
    <m/>
  </r>
  <r>
    <s v="0342"/>
    <x v="56"/>
    <n v="1973"/>
    <s v="PRT"/>
    <s v="MAINT"/>
    <m/>
    <m/>
    <x v="35"/>
    <s v="840450342"/>
    <m/>
    <s v="TV Installation in Classrooms"/>
    <x v="1"/>
    <m/>
    <m/>
    <m/>
    <m/>
    <m/>
    <n v="125000"/>
    <n v="125000"/>
    <m/>
    <s v="On Hold"/>
    <m/>
  </r>
  <r>
    <s v="0342"/>
    <x v="56"/>
    <n v="1973"/>
    <s v="ATH"/>
    <s v="MAINT"/>
    <m/>
    <m/>
    <x v="5"/>
    <s v="850000342"/>
    <m/>
    <s v="Renovate Girls &amp; Boys Locker Rooms"/>
    <x v="0"/>
    <m/>
    <m/>
    <m/>
    <m/>
    <m/>
    <n v="100000"/>
    <n v="104450"/>
    <m/>
    <m/>
    <m/>
  </r>
  <r>
    <s v="0342"/>
    <x v="56"/>
    <n v="1973"/>
    <s v="SCHOOL"/>
    <s v="MAINT"/>
    <m/>
    <m/>
    <x v="14"/>
    <s v="861900342"/>
    <m/>
    <s v="Covered Walkways"/>
    <x v="5"/>
    <m/>
    <m/>
    <m/>
    <m/>
    <m/>
    <n v="25000"/>
    <n v="31077.5"/>
    <m/>
    <m/>
    <m/>
  </r>
  <r>
    <s v="0351"/>
    <x v="26"/>
    <n v="1990"/>
    <s v="PRT"/>
    <s v="MAINT"/>
    <m/>
    <m/>
    <x v="35"/>
    <s v="840450351"/>
    <m/>
    <s v="TV Installation in Classrooms"/>
    <x v="1"/>
    <m/>
    <m/>
    <m/>
    <m/>
    <m/>
    <n v="100000"/>
    <n v="100000"/>
    <m/>
    <s v="On Hold"/>
    <m/>
  </r>
  <r>
    <s v="0361"/>
    <x v="57"/>
    <n v="1975"/>
    <s v="PRT"/>
    <s v="MAINT"/>
    <m/>
    <m/>
    <x v="35"/>
    <s v="840450361"/>
    <m/>
    <s v="TV Installation in Classrooms"/>
    <x v="1"/>
    <m/>
    <m/>
    <m/>
    <m/>
    <m/>
    <n v="100000"/>
    <n v="100000"/>
    <m/>
    <s v="On Hold"/>
    <m/>
  </r>
  <r>
    <s v="0361"/>
    <x v="57"/>
    <n v="1975"/>
    <s v="PRT"/>
    <s v="MAINT"/>
    <m/>
    <m/>
    <x v="20"/>
    <s v="852000361"/>
    <m/>
    <s v="Roof Replacement"/>
    <x v="4"/>
    <m/>
    <m/>
    <m/>
    <m/>
    <m/>
    <n v="600000"/>
    <n v="714120"/>
    <m/>
    <m/>
    <m/>
  </r>
  <r>
    <s v="0361"/>
    <x v="57"/>
    <n v="1975"/>
    <s v="SCHOOL"/>
    <s v="MAINT"/>
    <m/>
    <m/>
    <x v="14"/>
    <s v="861900361"/>
    <m/>
    <s v="Covered Walkways"/>
    <x v="5"/>
    <m/>
    <m/>
    <m/>
    <m/>
    <m/>
    <n v="55000"/>
    <n v="68370.5"/>
    <m/>
    <m/>
    <m/>
  </r>
  <r>
    <s v="0401"/>
    <x v="58"/>
    <n v="1986"/>
    <s v="PRT"/>
    <s v="MAINT"/>
    <m/>
    <m/>
    <x v="35"/>
    <s v="840450401"/>
    <m/>
    <s v="TV Installation in Classrooms"/>
    <x v="1"/>
    <m/>
    <m/>
    <m/>
    <m/>
    <m/>
    <n v="100000"/>
    <n v="100000"/>
    <m/>
    <s v="On Hold"/>
    <m/>
  </r>
  <r>
    <s v="0411"/>
    <x v="59"/>
    <n v="1987"/>
    <s v="PRT"/>
    <s v="MAINT"/>
    <m/>
    <m/>
    <x v="35"/>
    <s v="840450411"/>
    <m/>
    <s v="TV Installation in Classrooms"/>
    <x v="1"/>
    <m/>
    <m/>
    <m/>
    <m/>
    <m/>
    <n v="100000"/>
    <n v="100000"/>
    <m/>
    <s v="On Hold"/>
    <m/>
  </r>
  <r>
    <s v="0411"/>
    <x v="59"/>
    <n v="1987"/>
    <s v="SCHOOL"/>
    <s v="MAINT"/>
    <m/>
    <m/>
    <x v="14"/>
    <s v="861900411"/>
    <m/>
    <s v="Covered Walkways"/>
    <x v="5"/>
    <m/>
    <m/>
    <m/>
    <m/>
    <m/>
    <n v="28980"/>
    <n v="36025.038"/>
    <m/>
    <m/>
    <m/>
  </r>
  <r>
    <s v="0421"/>
    <x v="60"/>
    <n v="1988"/>
    <s v="PRT"/>
    <s v="MAINT"/>
    <m/>
    <m/>
    <x v="35"/>
    <s v="840450421"/>
    <m/>
    <s v="TV Installation in Classrooms"/>
    <x v="1"/>
    <m/>
    <m/>
    <m/>
    <m/>
    <m/>
    <n v="100000"/>
    <n v="100000"/>
    <m/>
    <s v="On Hold"/>
    <m/>
  </r>
  <r>
    <s v="0451"/>
    <x v="27"/>
    <n v="1989"/>
    <s v="SCHOOL"/>
    <s v="MAINT"/>
    <m/>
    <m/>
    <x v="37"/>
    <s v="851700451"/>
    <m/>
    <s v="Fencing - Installl 6' Chain Link Fence on Bus Loop Side"/>
    <x v="1"/>
    <m/>
    <m/>
    <m/>
    <m/>
    <m/>
    <n v="25000"/>
    <n v="25000"/>
    <m/>
    <s v="New"/>
    <m/>
  </r>
  <r>
    <s v="0461"/>
    <x v="61"/>
    <n v="1990"/>
    <s v="ATH"/>
    <s v="MAINT"/>
    <m/>
    <m/>
    <x v="37"/>
    <s v="851700461"/>
    <m/>
    <s v="Fencing - Tennis Court Fence"/>
    <x v="3"/>
    <m/>
    <m/>
    <m/>
    <m/>
    <m/>
    <n v="20000"/>
    <n v="21818"/>
    <m/>
    <m/>
    <s v="Phil Bell will check to see if need to move up in priority"/>
  </r>
  <r>
    <s v="0461"/>
    <x v="61"/>
    <n v="1990"/>
    <s v="ATH"/>
    <s v="MAINT"/>
    <m/>
    <m/>
    <x v="2"/>
    <s v="820500461"/>
    <m/>
    <s v="Overlay Courts"/>
    <x v="3"/>
    <m/>
    <m/>
    <m/>
    <m/>
    <m/>
    <n v="80000"/>
    <n v="87272"/>
    <m/>
    <m/>
    <m/>
  </r>
  <r>
    <s v="0032"/>
    <x v="83"/>
    <n v="2000"/>
    <s v="FNS"/>
    <s v="MAINT"/>
    <m/>
    <m/>
    <x v="6"/>
    <s v="852500032"/>
    <m/>
    <s v="Renovate Kitchen Floors"/>
    <x v="1"/>
    <s v="13/14"/>
    <s v="3709  3711"/>
    <n v="84881"/>
    <m/>
    <m/>
    <n v="57881"/>
    <n v="57881"/>
    <m/>
    <s v="Product Evaluation"/>
    <m/>
  </r>
  <r>
    <s v="0471"/>
    <x v="28"/>
    <n v="1990"/>
    <s v="CCTE"/>
    <s v="MAINT"/>
    <m/>
    <m/>
    <x v="5"/>
    <s v="850000471"/>
    <m/>
    <s v="Open Doorway Between Engineering Rooms"/>
    <x v="1"/>
    <m/>
    <m/>
    <m/>
    <m/>
    <m/>
    <n v="50000"/>
    <n v="50000"/>
    <m/>
    <s v="Hold"/>
    <s v="Olga will speak with Rob"/>
  </r>
  <r>
    <s v="0471"/>
    <x v="28"/>
    <n v="1990"/>
    <s v="PRT"/>
    <s v="MAINT"/>
    <m/>
    <m/>
    <x v="35"/>
    <s v="840450471"/>
    <m/>
    <s v="TV Installation in Classrooms"/>
    <x v="1"/>
    <m/>
    <m/>
    <m/>
    <m/>
    <m/>
    <n v="150000"/>
    <n v="150000"/>
    <m/>
    <s v="On Hold"/>
    <m/>
  </r>
  <r>
    <s v="0471"/>
    <x v="28"/>
    <n v="1990"/>
    <s v="ATH"/>
    <s v="MAINT"/>
    <m/>
    <m/>
    <x v="37"/>
    <s v="851700471"/>
    <m/>
    <s v="Fencing - Tennis"/>
    <x v="3"/>
    <m/>
    <m/>
    <m/>
    <m/>
    <m/>
    <n v="30000"/>
    <n v="32727"/>
    <m/>
    <m/>
    <m/>
  </r>
  <r>
    <s v="0472"/>
    <x v="62"/>
    <n v="1990"/>
    <s v="PRT"/>
    <s v="MAINT"/>
    <m/>
    <m/>
    <x v="35"/>
    <s v="840450472"/>
    <m/>
    <s v="TV Installation in Classrooms"/>
    <x v="1"/>
    <m/>
    <m/>
    <m/>
    <m/>
    <m/>
    <n v="125000"/>
    <n v="125000"/>
    <m/>
    <s v="On Hold"/>
    <m/>
  </r>
  <r>
    <s v="0472"/>
    <x v="62"/>
    <n v="1990"/>
    <s v="ATH"/>
    <s v="MAINT"/>
    <m/>
    <m/>
    <x v="2"/>
    <s v="820500472"/>
    <m/>
    <s v="Overlay Middle School Track"/>
    <x v="2"/>
    <m/>
    <m/>
    <m/>
    <m/>
    <m/>
    <n v="50000"/>
    <n v="56975"/>
    <m/>
    <m/>
    <m/>
  </r>
  <r>
    <s v="0057"/>
    <x v="20"/>
    <n v="1995"/>
    <s v="ATH"/>
    <s v="MAINT"/>
    <m/>
    <m/>
    <x v="2"/>
    <s v="820500057"/>
    <m/>
    <s v="Basketball Court/Tennis Overlay"/>
    <x v="1"/>
    <s v="13/14"/>
    <s v="3711"/>
    <n v="18635"/>
    <m/>
    <m/>
    <n v="6366"/>
    <n v="6366"/>
    <m/>
    <s v="Summer"/>
    <m/>
  </r>
  <r>
    <s v="0501"/>
    <x v="63"/>
    <n v="1973"/>
    <s v="PRT"/>
    <s v="MAINT"/>
    <m/>
    <m/>
    <x v="35"/>
    <s v="840450501"/>
    <m/>
    <s v="TV Installation in Classrooms"/>
    <x v="1"/>
    <m/>
    <m/>
    <m/>
    <m/>
    <m/>
    <n v="100000"/>
    <n v="100000"/>
    <m/>
    <s v="On Hold"/>
    <m/>
  </r>
  <r>
    <s v="0501"/>
    <x v="63"/>
    <n v="1973"/>
    <s v="FNS"/>
    <s v="MAINT"/>
    <m/>
    <m/>
    <x v="6"/>
    <s v="852500501"/>
    <m/>
    <s v="Kitchen Floor Renovation"/>
    <x v="0"/>
    <m/>
    <m/>
    <m/>
    <m/>
    <m/>
    <n v="35280"/>
    <n v="36849.96"/>
    <m/>
    <m/>
    <m/>
  </r>
  <r>
    <s v="0521"/>
    <x v="11"/>
    <n v="1973"/>
    <s v="PRT"/>
    <s v="MAINT"/>
    <m/>
    <m/>
    <x v="35"/>
    <s v="840450521"/>
    <m/>
    <s v="TV Installation in Classrooms"/>
    <x v="1"/>
    <m/>
    <m/>
    <m/>
    <m/>
    <m/>
    <n v="150000"/>
    <n v="150000"/>
    <m/>
    <s v="On Hold"/>
    <m/>
  </r>
  <r>
    <s v="0521"/>
    <x v="11"/>
    <n v="1973"/>
    <s v="ATH"/>
    <s v="MAINT"/>
    <m/>
    <m/>
    <x v="37"/>
    <s v="851700521"/>
    <m/>
    <s v="Fencing - Perimeter"/>
    <x v="3"/>
    <m/>
    <m/>
    <m/>
    <m/>
    <m/>
    <n v="20000"/>
    <n v="21818"/>
    <m/>
    <m/>
    <m/>
  </r>
  <r>
    <s v="0601"/>
    <x v="33"/>
    <n v="1973"/>
    <s v="PRT"/>
    <s v="MAINT"/>
    <m/>
    <m/>
    <x v="20"/>
    <s v="852000601"/>
    <m/>
    <s v="Roof Replacement"/>
    <x v="1"/>
    <m/>
    <m/>
    <m/>
    <m/>
    <m/>
    <n v="300000"/>
    <n v="300000"/>
    <m/>
    <s v="Not needed.  Maintenance will find out when needs to be done."/>
    <s v="Roll Funds into Remodel"/>
  </r>
  <r>
    <s v="0057"/>
    <x v="20"/>
    <n v="1995"/>
    <s v="PRT"/>
    <s v="MAINT"/>
    <m/>
    <m/>
    <x v="39"/>
    <s v="840480057"/>
    <m/>
    <s v="TV Installation in Classrooms"/>
    <x v="1"/>
    <s v="13/14"/>
    <s v="3714"/>
    <m/>
    <m/>
    <m/>
    <n v="125000"/>
    <n v="125000"/>
    <m/>
    <s v="In Progress"/>
    <m/>
  </r>
  <r>
    <s v="0701"/>
    <x v="64"/>
    <n v="1973"/>
    <s v="PRT"/>
    <s v="MAINT"/>
    <m/>
    <m/>
    <x v="20"/>
    <s v="852000701"/>
    <m/>
    <s v="Roof Replacement"/>
    <x v="1"/>
    <s v="15/16"/>
    <m/>
    <m/>
    <m/>
    <m/>
    <n v="300000"/>
    <n v="300000"/>
    <m/>
    <m/>
    <m/>
  </r>
  <r>
    <s v="0701"/>
    <x v="64"/>
    <n v="1973"/>
    <s v="PRT"/>
    <s v="MAINT"/>
    <m/>
    <m/>
    <x v="35"/>
    <s v="840450701"/>
    <m/>
    <s v="TV Installation in Classrooms"/>
    <x v="1"/>
    <m/>
    <m/>
    <m/>
    <m/>
    <m/>
    <n v="100000"/>
    <n v="100000"/>
    <m/>
    <s v="On Hold"/>
    <m/>
  </r>
  <r>
    <s v="0057"/>
    <x v="20"/>
    <n v="1995"/>
    <s v="ATH"/>
    <s v="MAINT"/>
    <m/>
    <m/>
    <x v="0"/>
    <s v="820400057"/>
    <m/>
    <s v="Sound Panel Refurb In Gym"/>
    <x v="0"/>
    <s v="13/14"/>
    <s v="3710  3711"/>
    <m/>
    <m/>
    <m/>
    <n v="75000"/>
    <n v="78337.5"/>
    <m/>
    <s v="Completed"/>
    <m/>
  </r>
  <r>
    <s v="0801"/>
    <x v="34"/>
    <n v="1973"/>
    <s v="PRT"/>
    <s v="MAINT"/>
    <m/>
    <m/>
    <x v="20"/>
    <s v="852000801"/>
    <m/>
    <s v="Roof Maintenance - SMS"/>
    <x v="1"/>
    <s v="13/14"/>
    <s v="3101"/>
    <n v="100000"/>
    <m/>
    <m/>
    <n v="100000"/>
    <n v="100000"/>
    <m/>
    <s v="Design Requisition"/>
    <m/>
  </r>
  <r>
    <s v="0801"/>
    <x v="34"/>
    <n v="1973"/>
    <s v="ATH"/>
    <s v="MAINT"/>
    <m/>
    <m/>
    <x v="2"/>
    <s v="820500801"/>
    <m/>
    <s v="Baseball and Dugout Reconstruction"/>
    <x v="0"/>
    <m/>
    <m/>
    <m/>
    <m/>
    <m/>
    <n v="100000"/>
    <n v="104450"/>
    <m/>
    <m/>
    <m/>
  </r>
  <r>
    <s v="0801"/>
    <x v="34"/>
    <n v="1973"/>
    <s v="ATH"/>
    <s v="MAINT"/>
    <m/>
    <m/>
    <x v="2"/>
    <s v="820500801"/>
    <m/>
    <s v="Lighting - Replace Baseball Field"/>
    <x v="0"/>
    <m/>
    <m/>
    <m/>
    <m/>
    <m/>
    <n v="100000"/>
    <n v="104450"/>
    <m/>
    <m/>
    <m/>
  </r>
  <r>
    <s v="0801"/>
    <x v="34"/>
    <n v="1973"/>
    <s v="ATH"/>
    <s v="MAINT"/>
    <m/>
    <m/>
    <x v="37"/>
    <s v="851700801"/>
    <m/>
    <s v="Fencing - Tennis"/>
    <x v="3"/>
    <m/>
    <m/>
    <m/>
    <m/>
    <m/>
    <n v="15000"/>
    <n v="16363.5"/>
    <m/>
    <m/>
    <m/>
  </r>
  <r>
    <s v="0801"/>
    <x v="34"/>
    <n v="1973"/>
    <s v="PRT"/>
    <s v="MAINT"/>
    <m/>
    <m/>
    <x v="20"/>
    <s v="852000801"/>
    <m/>
    <s v="Roof Replacement"/>
    <x v="2"/>
    <m/>
    <m/>
    <m/>
    <m/>
    <m/>
    <n v="600000"/>
    <n v="683700"/>
    <m/>
    <m/>
    <m/>
  </r>
  <r>
    <s v="0901"/>
    <x v="65"/>
    <n v="1973"/>
    <s v="PRT"/>
    <s v="MAINT"/>
    <m/>
    <m/>
    <x v="20"/>
    <s v="852000901"/>
    <m/>
    <s v="Roof Replacement"/>
    <x v="1"/>
    <s v="13/14"/>
    <s v="3101  3611"/>
    <n v="405000"/>
    <m/>
    <m/>
    <n v="405000"/>
    <n v="405000"/>
    <m/>
    <s v="Design Requisition"/>
    <m/>
  </r>
  <r>
    <s v="0901"/>
    <x v="65"/>
    <n v="1973"/>
    <s v="PRT"/>
    <s v="MAINT"/>
    <m/>
    <m/>
    <x v="35"/>
    <s v="840450901"/>
    <m/>
    <s v="TV Installation in Classrooms"/>
    <x v="1"/>
    <m/>
    <m/>
    <m/>
    <m/>
    <m/>
    <n v="100000"/>
    <n v="100000"/>
    <m/>
    <s v="On Hold"/>
    <m/>
  </r>
  <r>
    <s v="0902"/>
    <x v="66"/>
    <n v="2003"/>
    <s v="PRT"/>
    <s v="MAINT"/>
    <m/>
    <m/>
    <x v="35"/>
    <s v="840450902"/>
    <m/>
    <s v="TV Installation in Classrooms"/>
    <x v="1"/>
    <m/>
    <m/>
    <m/>
    <m/>
    <m/>
    <n v="100000"/>
    <n v="100000"/>
    <m/>
    <s v="On Hold"/>
    <m/>
  </r>
  <r>
    <s v="0902"/>
    <x v="66"/>
    <n v="2003"/>
    <s v="PRT"/>
    <s v="MAINT"/>
    <m/>
    <m/>
    <x v="20"/>
    <s v="852000902"/>
    <m/>
    <s v="Roof Maintenance"/>
    <x v="4"/>
    <m/>
    <m/>
    <m/>
    <m/>
    <m/>
    <n v="80000"/>
    <n v="95216"/>
    <m/>
    <m/>
    <m/>
  </r>
  <r>
    <s v="0911"/>
    <x v="67"/>
    <n v="1977"/>
    <s v="PRT"/>
    <s v="MAINT"/>
    <m/>
    <m/>
    <x v="20"/>
    <s v="852000911"/>
    <m/>
    <s v="Roofing Maintenance"/>
    <x v="1"/>
    <s v="13/14"/>
    <s v="3101"/>
    <n v="60000"/>
    <m/>
    <m/>
    <n v="60000"/>
    <n v="60000"/>
    <m/>
    <s v="Material Bid @ Purchasing"/>
    <m/>
  </r>
  <r>
    <s v="0911"/>
    <x v="67"/>
    <n v="1977"/>
    <s v="PRT"/>
    <s v="MAINT"/>
    <m/>
    <m/>
    <x v="35"/>
    <s v="840450911"/>
    <m/>
    <s v="TV Installation in Classrooms"/>
    <x v="1"/>
    <m/>
    <m/>
    <m/>
    <m/>
    <m/>
    <n v="100000"/>
    <n v="100000"/>
    <m/>
    <s v="On Hold"/>
    <m/>
  </r>
  <r>
    <s v="0921"/>
    <x v="12"/>
    <n v="1977"/>
    <s v="PRT"/>
    <s v="MAINT"/>
    <m/>
    <m/>
    <x v="20"/>
    <s v="852000921"/>
    <m/>
    <s v="Roof Replacement"/>
    <x v="1"/>
    <s v="14/15"/>
    <m/>
    <m/>
    <m/>
    <m/>
    <n v="900000"/>
    <n v="900000"/>
    <m/>
    <s v="Re-allocate funds to CRES &amp; PVMS HVAC Design"/>
    <s v="Schedule after HVAC Renovation"/>
  </r>
  <r>
    <s v="0921"/>
    <x v="12"/>
    <n v="1977"/>
    <s v="ATH"/>
    <s v="MAINT"/>
    <m/>
    <m/>
    <x v="2"/>
    <s v="820500921"/>
    <m/>
    <s v="Overlay Outdoor Courts"/>
    <x v="0"/>
    <m/>
    <m/>
    <m/>
    <m/>
    <m/>
    <n v="30000"/>
    <n v="31335"/>
    <m/>
    <m/>
    <m/>
  </r>
  <r>
    <s v="0931"/>
    <x v="13"/>
    <n v="1977"/>
    <s v="ATH"/>
    <s v="MAINT"/>
    <m/>
    <m/>
    <x v="2"/>
    <s v="820500931"/>
    <m/>
    <s v="Lighting - Replace Baseball Field"/>
    <x v="0"/>
    <m/>
    <m/>
    <m/>
    <m/>
    <m/>
    <n v="100000"/>
    <n v="104450"/>
    <m/>
    <m/>
    <m/>
  </r>
  <r>
    <s v="0931"/>
    <x v="13"/>
    <n v="1977"/>
    <s v="ATH"/>
    <s v="MAINT"/>
    <m/>
    <m/>
    <x v="5"/>
    <s v="850000931"/>
    <m/>
    <s v="Replace Wall Tile In PE Locker Room"/>
    <x v="3"/>
    <m/>
    <m/>
    <m/>
    <m/>
    <m/>
    <n v="25000"/>
    <n v="27272.5"/>
    <m/>
    <m/>
    <m/>
  </r>
  <r>
    <s v="0931"/>
    <x v="13"/>
    <n v="1977"/>
    <s v="ATH"/>
    <s v="MAINT"/>
    <m/>
    <m/>
    <x v="2"/>
    <s v="820500931"/>
    <m/>
    <s v="Tennis Court Renovation"/>
    <x v="3"/>
    <m/>
    <m/>
    <m/>
    <m/>
    <m/>
    <n v="250000"/>
    <n v="272725"/>
    <m/>
    <m/>
    <m/>
  </r>
  <r>
    <s v="0931"/>
    <x v="13"/>
    <n v="1977"/>
    <s v="PRT"/>
    <s v="MAINT"/>
    <m/>
    <m/>
    <x v="20"/>
    <s v="852000931"/>
    <m/>
    <s v="Roof Replacement"/>
    <x v="4"/>
    <m/>
    <m/>
    <m/>
    <m/>
    <m/>
    <n v="400000"/>
    <n v="476080"/>
    <m/>
    <m/>
    <m/>
  </r>
  <r>
    <s v="0059"/>
    <x v="23"/>
    <n v="1994"/>
    <s v="PRT"/>
    <s v="MAINT"/>
    <m/>
    <m/>
    <x v="35"/>
    <s v="840450059"/>
    <m/>
    <s v="TV Installation in Classrooms"/>
    <x v="1"/>
    <s v="13/14"/>
    <s v="3714"/>
    <m/>
    <m/>
    <m/>
    <n v="100000"/>
    <n v="100000"/>
    <m/>
    <m/>
    <m/>
  </r>
  <r>
    <s v="0941"/>
    <x v="69"/>
    <n v="1982"/>
    <s v="PRT"/>
    <s v="MAINT"/>
    <m/>
    <m/>
    <x v="20"/>
    <s v="852000941"/>
    <m/>
    <s v="Roof Replacement"/>
    <x v="1"/>
    <s v="14/15"/>
    <m/>
    <m/>
    <m/>
    <m/>
    <n v="500000"/>
    <n v="500000"/>
    <m/>
    <m/>
    <m/>
  </r>
  <r>
    <s v="0941"/>
    <x v="69"/>
    <n v="1982"/>
    <s v="PRT"/>
    <s v="MAINT"/>
    <m/>
    <m/>
    <x v="35"/>
    <s v="840450941"/>
    <m/>
    <s v="TV Installation in Classrooms"/>
    <x v="1"/>
    <m/>
    <m/>
    <m/>
    <m/>
    <m/>
    <n v="100000"/>
    <n v="100000"/>
    <m/>
    <s v="On Hold"/>
    <m/>
  </r>
  <r>
    <s v="0063"/>
    <x v="1"/>
    <n v="1998"/>
    <s v="ATH"/>
    <s v="MAINT"/>
    <m/>
    <m/>
    <x v="11"/>
    <s v="820200063"/>
    <m/>
    <s v="Add Air Conditioning To Field House"/>
    <x v="1"/>
    <s v="13/14"/>
    <s v="3709  33710  3711"/>
    <n v="106499"/>
    <m/>
    <m/>
    <n v="6053"/>
    <n v="6053"/>
    <m/>
    <s v="Complete"/>
    <m/>
  </r>
  <r>
    <s v="0951"/>
    <x v="35"/>
    <n v="1984"/>
    <s v="PRT"/>
    <s v="MAINT"/>
    <m/>
    <m/>
    <x v="35"/>
    <s v="840450951"/>
    <m/>
    <s v="TV Installation in Classrooms"/>
    <x v="1"/>
    <m/>
    <m/>
    <m/>
    <m/>
    <m/>
    <n v="125000"/>
    <n v="125000"/>
    <m/>
    <s v="On Hold"/>
    <m/>
  </r>
  <r>
    <s v="0961"/>
    <x v="70"/>
    <n v="1984"/>
    <s v="PRT"/>
    <s v="MAINT"/>
    <m/>
    <m/>
    <x v="35"/>
    <s v="840450961"/>
    <m/>
    <s v="TV Installation in Classrooms"/>
    <x v="1"/>
    <m/>
    <m/>
    <m/>
    <m/>
    <m/>
    <n v="100000"/>
    <n v="100000"/>
    <m/>
    <s v="On Hold"/>
    <m/>
  </r>
  <r>
    <s v="0991"/>
    <x v="71"/>
    <n v="1984"/>
    <s v="PRT"/>
    <s v="MAINT"/>
    <m/>
    <m/>
    <x v="20"/>
    <s v="852000991"/>
    <m/>
    <s v="Roof Replacement"/>
    <x v="2"/>
    <m/>
    <s v="3913"/>
    <m/>
    <m/>
    <m/>
    <n v="250000"/>
    <n v="284875"/>
    <m/>
    <m/>
    <m/>
  </r>
  <r>
    <s v="2061"/>
    <x v="72"/>
    <n v="1998"/>
    <s v="PRT"/>
    <s v="MAINT"/>
    <m/>
    <m/>
    <x v="35"/>
    <s v="840452061"/>
    <m/>
    <s v="TV Installation in Classrooms"/>
    <x v="1"/>
    <m/>
    <m/>
    <m/>
    <m/>
    <m/>
    <n v="100000"/>
    <n v="100000"/>
    <m/>
    <s v="On Hold"/>
    <m/>
  </r>
  <r>
    <s v="2061"/>
    <x v="72"/>
    <n v="1998"/>
    <s v="SCHOOL"/>
    <s v="MAINT"/>
    <m/>
    <m/>
    <x v="14"/>
    <s v="861902061"/>
    <m/>
    <s v="Covered Walkways"/>
    <x v="5"/>
    <m/>
    <m/>
    <m/>
    <m/>
    <m/>
    <n v="13000"/>
    <n v="16160.3"/>
    <m/>
    <m/>
    <m/>
  </r>
  <r>
    <s v="2081"/>
    <x v="73"/>
    <n v="2005"/>
    <s v="PRT"/>
    <s v="MAINT"/>
    <m/>
    <m/>
    <x v="35"/>
    <s v="840452081"/>
    <m/>
    <s v="TV Installation in Classrooms"/>
    <x v="1"/>
    <m/>
    <m/>
    <m/>
    <m/>
    <m/>
    <n v="100000"/>
    <n v="100000"/>
    <m/>
    <s v="On Hold"/>
    <m/>
  </r>
  <r>
    <s v="2091"/>
    <x v="74"/>
    <n v="2005"/>
    <s v="PRT"/>
    <s v="MAINT"/>
    <m/>
    <m/>
    <x v="35"/>
    <s v="840452091"/>
    <m/>
    <s v="TV Installation in Classrooms"/>
    <x v="1"/>
    <m/>
    <m/>
    <m/>
    <m/>
    <m/>
    <n v="100000"/>
    <n v="100000"/>
    <m/>
    <s v="On Hold"/>
    <m/>
  </r>
  <r>
    <s v="6997"/>
    <x v="85"/>
    <m/>
    <s v="MAINT"/>
    <s v="MAINT"/>
    <m/>
    <m/>
    <x v="20"/>
    <s v="852006997"/>
    <m/>
    <s v="Roof Maintenance"/>
    <x v="1"/>
    <s v="13/14"/>
    <s v="3101"/>
    <n v="60000"/>
    <m/>
    <m/>
    <n v="60000"/>
    <n v="60000"/>
    <m/>
    <s v="Material Bid @ Purchasing"/>
    <m/>
  </r>
  <r>
    <s v="7071"/>
    <x v="75"/>
    <n v="1995"/>
    <s v="PRT"/>
    <s v="MAINT"/>
    <m/>
    <m/>
    <x v="10"/>
    <s v="861107071"/>
    <m/>
    <s v="Sign Relocation/Replacement "/>
    <x v="1"/>
    <s v="14/15"/>
    <m/>
    <m/>
    <s v="4/18/14"/>
    <m/>
    <m/>
    <m/>
    <m/>
    <m/>
    <s v="Due to SR 52 DOT work"/>
  </r>
  <r>
    <s v="9002"/>
    <x v="14"/>
    <m/>
    <s v="ATH"/>
    <s v="MAINT"/>
    <m/>
    <m/>
    <x v="26"/>
    <s v="832409002"/>
    <m/>
    <s v="Annual ADA Compliance/Bleacher Retrofit"/>
    <x v="1"/>
    <s v="13/14"/>
    <s v="3611"/>
    <n v="50000"/>
    <m/>
    <m/>
    <n v="50000"/>
    <n v="50000"/>
    <m/>
    <m/>
    <m/>
  </r>
  <r>
    <s v="0073"/>
    <x v="18"/>
    <n v="2000"/>
    <s v="ATH"/>
    <s v="MAINT"/>
    <m/>
    <m/>
    <x v="2"/>
    <s v="820500073"/>
    <m/>
    <s v="Overlay Courts - Tennis"/>
    <x v="1"/>
    <s v="13/14"/>
    <s v="3711"/>
    <n v="35000"/>
    <m/>
    <m/>
    <n v="35000"/>
    <n v="35000"/>
    <m/>
    <m/>
    <m/>
  </r>
  <r>
    <s v="0090"/>
    <x v="5"/>
    <n v="2006"/>
    <s v="ATH"/>
    <s v="MAINT"/>
    <m/>
    <m/>
    <x v="11"/>
    <s v="820200090"/>
    <m/>
    <s v="Add Air Conditioning To Field House"/>
    <x v="1"/>
    <s v="13/14"/>
    <s v="3708  3710  3711"/>
    <n v="106607"/>
    <m/>
    <m/>
    <n v="6162"/>
    <n v="6162"/>
    <m/>
    <s v="Complete"/>
    <m/>
  </r>
  <r>
    <s v="0101"/>
    <x v="7"/>
    <n v="2007"/>
    <s v="ATH"/>
    <s v="MAINT"/>
    <m/>
    <m/>
    <x v="11"/>
    <s v="820200101"/>
    <m/>
    <s v="Add Air Conditioning To Field House"/>
    <x v="1"/>
    <s v="13/14"/>
    <s v="3708  3710   3711  3713 "/>
    <n v="109416"/>
    <m/>
    <m/>
    <n v="6108"/>
    <n v="6108"/>
    <m/>
    <s v="Complete"/>
    <m/>
  </r>
  <r>
    <s v="0132"/>
    <x v="46"/>
    <n v="1977"/>
    <s v="PRT"/>
    <s v="MAINT"/>
    <m/>
    <m/>
    <x v="35"/>
    <s v="840450132"/>
    <m/>
    <s v="TV Installation in Classrooms"/>
    <x v="1"/>
    <s v="13/14"/>
    <s v="3714"/>
    <m/>
    <m/>
    <m/>
    <n v="100000"/>
    <n v="100000"/>
    <m/>
    <m/>
    <m/>
  </r>
  <r>
    <s v="9002"/>
    <x v="14"/>
    <m/>
    <s v="PRT"/>
    <s v="MAINT"/>
    <m/>
    <m/>
    <x v="10"/>
    <s v="861109002"/>
    <m/>
    <s v="Annual Marquee Sign Replacements ($15,000 Annually)"/>
    <x v="0"/>
    <m/>
    <m/>
    <m/>
    <m/>
    <m/>
    <n v="30000"/>
    <n v="31335"/>
    <m/>
    <m/>
    <m/>
  </r>
  <r>
    <s v="9002"/>
    <x v="14"/>
    <m/>
    <s v="PRT"/>
    <s v="MAINT"/>
    <m/>
    <m/>
    <x v="10"/>
    <s v="861109002"/>
    <m/>
    <s v="Annual Marquee Sign Replacements ($15,000 Annually)"/>
    <x v="3"/>
    <m/>
    <m/>
    <m/>
    <m/>
    <m/>
    <n v="30000"/>
    <n v="32727"/>
    <m/>
    <m/>
    <m/>
  </r>
  <r>
    <s v="9002"/>
    <x v="14"/>
    <m/>
    <s v="PRT"/>
    <s v="MAINT"/>
    <m/>
    <m/>
    <x v="10"/>
    <s v="861109002"/>
    <m/>
    <s v="Annual Marquee Sign Replacements ($15,000 Annually)"/>
    <x v="2"/>
    <m/>
    <m/>
    <m/>
    <m/>
    <m/>
    <n v="30000"/>
    <n v="34185"/>
    <m/>
    <m/>
    <m/>
  </r>
  <r>
    <s v="9002"/>
    <x v="14"/>
    <m/>
    <s v="PRT"/>
    <s v="MAINT"/>
    <m/>
    <m/>
    <x v="10"/>
    <s v="861109002"/>
    <m/>
    <s v="Annual Marquee Sign Replacements ($15,000 Annually)"/>
    <x v="4"/>
    <m/>
    <m/>
    <m/>
    <m/>
    <m/>
    <n v="30000"/>
    <n v="35706"/>
    <m/>
    <m/>
    <m/>
  </r>
  <r>
    <s v="9002"/>
    <x v="14"/>
    <m/>
    <s v="PRT"/>
    <s v="MAINT"/>
    <m/>
    <m/>
    <x v="10"/>
    <s v="861109002"/>
    <m/>
    <s v="Annual Marquee Sign Replacements ($15,000 Annually)"/>
    <x v="5"/>
    <m/>
    <m/>
    <m/>
    <m/>
    <m/>
    <n v="30000"/>
    <n v="37293"/>
    <m/>
    <m/>
    <m/>
  </r>
  <r>
    <s v="0261"/>
    <x v="10"/>
    <n v="1964"/>
    <s v="PRT"/>
    <s v="MAINT"/>
    <m/>
    <m/>
    <x v="35"/>
    <s v="840450261"/>
    <m/>
    <s v="TV Installation in Classrooms"/>
    <x v="1"/>
    <s v="13/14"/>
    <s v="3714"/>
    <m/>
    <m/>
    <m/>
    <n v="125000"/>
    <n v="125000"/>
    <m/>
    <s v="On Hold"/>
    <m/>
  </r>
  <r>
    <s v="0311"/>
    <x v="53"/>
    <n v="1993"/>
    <s v="PRT"/>
    <s v="MAINT"/>
    <m/>
    <m/>
    <x v="35"/>
    <s v="840450311"/>
    <m/>
    <s v="TV Installation in Classrooms"/>
    <x v="1"/>
    <s v="13/14"/>
    <s v="3714"/>
    <m/>
    <m/>
    <m/>
    <n v="100000"/>
    <n v="100000"/>
    <m/>
    <m/>
    <m/>
  </r>
  <r>
    <s v="0331"/>
    <x v="0"/>
    <n v="1971"/>
    <s v="PRT"/>
    <s v="MAINT"/>
    <s v="Yes"/>
    <m/>
    <x v="8"/>
    <s v="851100331"/>
    <m/>
    <s v="HVAC Hydronic Boiler Replacement"/>
    <x v="1"/>
    <s v="13/14"/>
    <s v="3709    3711"/>
    <n v="322281"/>
    <m/>
    <m/>
    <n v="330203"/>
    <n v="330203"/>
    <n v="150000"/>
    <s v="Design"/>
    <m/>
  </r>
  <r>
    <s v="0331"/>
    <x v="0"/>
    <n v="1971"/>
    <s v="PRT"/>
    <s v="MAINT"/>
    <m/>
    <m/>
    <x v="35"/>
    <s v="840450331"/>
    <m/>
    <s v="TV Installation in Classrooms"/>
    <x v="1"/>
    <s v="13/14"/>
    <s v="3714"/>
    <m/>
    <m/>
    <m/>
    <n v="150000"/>
    <n v="150000"/>
    <m/>
    <m/>
    <m/>
  </r>
  <r>
    <s v="0451"/>
    <x v="27"/>
    <n v="1989"/>
    <s v="PRT"/>
    <s v="MAINT"/>
    <m/>
    <m/>
    <x v="35"/>
    <s v="840450451"/>
    <m/>
    <s v="TV Installation in Classrooms"/>
    <x v="1"/>
    <s v="13/14"/>
    <s v="3714"/>
    <m/>
    <m/>
    <m/>
    <n v="100000"/>
    <n v="100000"/>
    <m/>
    <m/>
    <m/>
  </r>
  <r>
    <s v="0461"/>
    <x v="61"/>
    <n v="1990"/>
    <s v="PRT"/>
    <s v="MAINT"/>
    <m/>
    <m/>
    <x v="35"/>
    <s v="840450461"/>
    <m/>
    <s v="TV Installation in Classrooms"/>
    <x v="1"/>
    <s v="13/14"/>
    <s v="3714"/>
    <m/>
    <m/>
    <m/>
    <n v="125000"/>
    <n v="125000"/>
    <m/>
    <m/>
    <m/>
  </r>
  <r>
    <s v="0932"/>
    <x v="68"/>
    <n v="1979"/>
    <s v="PRT"/>
    <s v="MAINT"/>
    <m/>
    <m/>
    <x v="35"/>
    <s v="840450932"/>
    <m/>
    <s v="TV Installation in Classrooms"/>
    <x v="1"/>
    <s v="13/14"/>
    <s v="3714"/>
    <m/>
    <m/>
    <m/>
    <n v="100000"/>
    <n v="100000"/>
    <m/>
    <m/>
    <m/>
  </r>
  <r>
    <s v="9002"/>
    <x v="14"/>
    <m/>
    <s v="MAINT"/>
    <s v="MAINT"/>
    <m/>
    <m/>
    <x v="5"/>
    <s v="850009002"/>
    <m/>
    <s v="Annual Emergency Renovations &amp; Remodeling"/>
    <x v="1"/>
    <s v="13/14"/>
    <s v="3714"/>
    <n v="500000"/>
    <m/>
    <m/>
    <n v="500000"/>
    <n v="500000"/>
    <m/>
    <m/>
    <m/>
  </r>
  <r>
    <s v="9061"/>
    <x v="14"/>
    <m/>
    <s v="MAINT"/>
    <s v="MAINT"/>
    <m/>
    <m/>
    <x v="40"/>
    <s v="855009061"/>
    <m/>
    <s v="Annual Energy Retrofits"/>
    <x v="1"/>
    <s v="13/14"/>
    <s v="3611"/>
    <n v="100000"/>
    <m/>
    <m/>
    <n v="100000"/>
    <n v="100000"/>
    <m/>
    <m/>
    <m/>
  </r>
  <r>
    <s v="9002"/>
    <x v="14"/>
    <m/>
    <s v="PRT"/>
    <s v="MAINT"/>
    <m/>
    <m/>
    <x v="8"/>
    <s v="851109002"/>
    <m/>
    <s v="Annual HVAC Equipment Replacements ($250,000 Annually)"/>
    <x v="1"/>
    <s v="13/14"/>
    <s v="3712"/>
    <n v="250000"/>
    <m/>
    <m/>
    <n v="250000"/>
    <n v="250000"/>
    <m/>
    <m/>
    <m/>
  </r>
  <r>
    <s v="9002"/>
    <x v="14"/>
    <m/>
    <s v="PRT"/>
    <s v="MAINT"/>
    <m/>
    <m/>
    <x v="10"/>
    <s v="861109002"/>
    <m/>
    <s v="Annual Marquee Sign Replacements ($15,000 Annually)"/>
    <x v="1"/>
    <s v="13/14"/>
    <s v="3711"/>
    <n v="15000"/>
    <m/>
    <m/>
    <n v="15000"/>
    <n v="15000"/>
    <m/>
    <m/>
    <m/>
  </r>
  <r>
    <s v="9002"/>
    <x v="14"/>
    <m/>
    <s v="MAINT"/>
    <s v="MAINT"/>
    <m/>
    <m/>
    <x v="36"/>
    <s v="811509002"/>
    <m/>
    <s v="Annual Storage Buildings"/>
    <x v="1"/>
    <s v="13/14"/>
    <s v="3712"/>
    <n v="15000"/>
    <m/>
    <m/>
    <n v="15000"/>
    <n v="15000"/>
    <m/>
    <m/>
    <m/>
  </r>
  <r>
    <s v="9061"/>
    <x v="14"/>
    <m/>
    <s v="ATH"/>
    <s v="MAINT"/>
    <m/>
    <m/>
    <x v="41"/>
    <s v="820109061"/>
    <m/>
    <s v="Annual Bleacher Repair ($100,000 Annually)"/>
    <x v="1"/>
    <s v="13/14"/>
    <s v="3710"/>
    <n v="100000"/>
    <m/>
    <m/>
    <n v="100000"/>
    <n v="100000"/>
    <m/>
    <m/>
    <m/>
  </r>
  <r>
    <s v="9061"/>
    <x v="14"/>
    <m/>
    <s v="PRT"/>
    <s v="MAINT"/>
    <m/>
    <m/>
    <x v="42"/>
    <s v="851609061"/>
    <m/>
    <s v="Annual Exterior Paint 5 Yr. Rotation ($850,000 Annually)"/>
    <x v="1"/>
    <s v="13/14"/>
    <s v="3709"/>
    <n v="725000"/>
    <m/>
    <m/>
    <n v="725000"/>
    <n v="725000"/>
    <m/>
    <m/>
    <m/>
  </r>
  <r>
    <s v="9061"/>
    <x v="14"/>
    <m/>
    <s v="PRT"/>
    <s v="MAINT"/>
    <m/>
    <m/>
    <x v="17"/>
    <s v="851809061"/>
    <m/>
    <s v="Annual Fire Alarm &amp; Suppression Upgrades ($200,000 Annually)"/>
    <x v="1"/>
    <s v="13/14"/>
    <s v="3709"/>
    <n v="200000"/>
    <m/>
    <m/>
    <n v="200000"/>
    <n v="200000"/>
    <m/>
    <m/>
    <m/>
  </r>
  <r>
    <s v="9061"/>
    <x v="14"/>
    <m/>
    <s v="PRT"/>
    <s v="MAINT"/>
    <m/>
    <m/>
    <x v="38"/>
    <s v="851209061"/>
    <m/>
    <s v="Annual Flooring Replacement ($300,000 Annually)"/>
    <x v="1"/>
    <s v="13/14"/>
    <s v="3713"/>
    <n v="150000"/>
    <m/>
    <m/>
    <n v="150000"/>
    <n v="150000"/>
    <m/>
    <m/>
    <m/>
  </r>
  <r>
    <s v="9061"/>
    <x v="14"/>
    <m/>
    <s v="PRT"/>
    <s v="MAINT"/>
    <m/>
    <m/>
    <x v="43"/>
    <s v="861809061"/>
    <m/>
    <s v="Annual Lift Station Upgrades ($100,000 Annually)"/>
    <x v="1"/>
    <s v="13/14"/>
    <s v="3709"/>
    <n v="100000"/>
    <m/>
    <m/>
    <n v="100000"/>
    <n v="100000"/>
    <m/>
    <m/>
    <m/>
  </r>
  <r>
    <s v="9061"/>
    <x v="14"/>
    <m/>
    <s v="PRT"/>
    <s v="MAINT"/>
    <m/>
    <m/>
    <x v="44"/>
    <s v="861409061"/>
    <m/>
    <s v="Annual Pavement Maintenance 5 Yr. Rotation ($500,000 Annually)"/>
    <x v="1"/>
    <s v="13/14"/>
    <s v="3712"/>
    <n v="350000"/>
    <m/>
    <m/>
    <n v="350000"/>
    <n v="350000"/>
    <m/>
    <m/>
    <m/>
  </r>
  <r>
    <s v="9061"/>
    <x v="14"/>
    <m/>
    <s v="PRT"/>
    <s v="MAINT"/>
    <m/>
    <m/>
    <x v="45"/>
    <s v="852109061"/>
    <m/>
    <s v="Annual Physical Education Equipment Replacements ($200,000 Annually)"/>
    <x v="1"/>
    <s v="13/14"/>
    <s v="3714"/>
    <n v="200000"/>
    <m/>
    <m/>
    <n v="200000"/>
    <n v="200000"/>
    <m/>
    <m/>
    <m/>
  </r>
  <r>
    <s v="9061"/>
    <x v="14"/>
    <m/>
    <s v="PRT"/>
    <s v="MAINT"/>
    <m/>
    <m/>
    <x v="46"/>
    <s v="810009061"/>
    <m/>
    <s v="Annual Portable Maintenance &amp; Moving ($100,000 Annually)"/>
    <x v="1"/>
    <s v="13/14"/>
    <s v="3709"/>
    <n v="295000"/>
    <m/>
    <m/>
    <n v="200000"/>
    <n v="200000"/>
    <m/>
    <m/>
    <m/>
  </r>
  <r>
    <s v="9061"/>
    <x v="14"/>
    <m/>
    <s v="ATH"/>
    <s v="MAINT"/>
    <m/>
    <m/>
    <x v="41"/>
    <s v="820109061"/>
    <m/>
    <s v="Annual Bleacher Repair ($100,000 Annually)"/>
    <x v="0"/>
    <m/>
    <m/>
    <m/>
    <m/>
    <m/>
    <n v="200000"/>
    <n v="208900"/>
    <m/>
    <m/>
    <m/>
  </r>
  <r>
    <s v="9061"/>
    <x v="14"/>
    <m/>
    <s v="PRT"/>
    <s v="MAINT"/>
    <m/>
    <m/>
    <x v="47"/>
    <s v="861609061"/>
    <m/>
    <s v="Annual Exterior Paint 5 Yr. Rotation ($850,000 Annually)"/>
    <x v="0"/>
    <m/>
    <m/>
    <m/>
    <m/>
    <m/>
    <n v="1700000"/>
    <n v="1775650"/>
    <m/>
    <m/>
    <m/>
  </r>
  <r>
    <s v="9061"/>
    <x v="14"/>
    <m/>
    <s v="PRT"/>
    <s v="MAINT"/>
    <m/>
    <m/>
    <x v="17"/>
    <s v="851809061"/>
    <m/>
    <s v="Annual Fire Alarm &amp; Suppression Upgrades ($200,000 Annually)"/>
    <x v="0"/>
    <m/>
    <m/>
    <m/>
    <m/>
    <m/>
    <n v="400000"/>
    <n v="417800"/>
    <m/>
    <m/>
    <m/>
  </r>
  <r>
    <s v="9061"/>
    <x v="14"/>
    <m/>
    <s v="PRT"/>
    <s v="MAINT"/>
    <m/>
    <m/>
    <x v="38"/>
    <s v="851209061"/>
    <m/>
    <s v="Annual Flooring Replacement"/>
    <x v="0"/>
    <m/>
    <m/>
    <m/>
    <m/>
    <m/>
    <n v="600000"/>
    <n v="626700"/>
    <m/>
    <m/>
    <m/>
  </r>
  <r>
    <s v="9061"/>
    <x v="14"/>
    <m/>
    <s v="PRT"/>
    <s v="MAINT"/>
    <m/>
    <m/>
    <x v="8"/>
    <s v="851109061"/>
    <m/>
    <s v="Annual HVAC Equipment Replacements ($250,000 Annually)"/>
    <x v="0"/>
    <m/>
    <m/>
    <m/>
    <m/>
    <m/>
    <n v="500000"/>
    <n v="522250"/>
    <m/>
    <m/>
    <m/>
  </r>
  <r>
    <s v="9061"/>
    <x v="14"/>
    <m/>
    <s v="PRT"/>
    <s v="MAINT"/>
    <m/>
    <m/>
    <x v="43"/>
    <s v="861809061"/>
    <m/>
    <s v="Annual Lift Station Upgrades ($100,000 Annually)"/>
    <x v="0"/>
    <m/>
    <m/>
    <m/>
    <m/>
    <m/>
    <n v="200000"/>
    <n v="208900"/>
    <m/>
    <m/>
    <m/>
  </r>
  <r>
    <s v="9061"/>
    <x v="14"/>
    <m/>
    <s v="PRT"/>
    <s v="MAINT"/>
    <m/>
    <m/>
    <x v="44"/>
    <s v="861409061"/>
    <m/>
    <s v="Annual Pavement Maintenance 5 Yr. Rotation ($500,000 Annually)"/>
    <x v="0"/>
    <m/>
    <m/>
    <m/>
    <m/>
    <m/>
    <n v="1000000"/>
    <n v="1044500"/>
    <m/>
    <m/>
    <m/>
  </r>
  <r>
    <s v="9061"/>
    <x v="14"/>
    <m/>
    <s v="PRT"/>
    <s v="MAINT"/>
    <m/>
    <m/>
    <x v="45"/>
    <s v="852109061"/>
    <m/>
    <s v="Annual Physical Education Equipment Replacements ($200,000 Annually)"/>
    <x v="0"/>
    <m/>
    <s v="3913"/>
    <m/>
    <m/>
    <m/>
    <n v="400000"/>
    <n v="417800"/>
    <m/>
    <m/>
    <m/>
  </r>
  <r>
    <s v="9061"/>
    <x v="14"/>
    <m/>
    <s v="PRT"/>
    <s v="MAINT"/>
    <m/>
    <m/>
    <x v="46"/>
    <s v="810009061"/>
    <m/>
    <s v="Annual Portable Maintenance &amp; Moving ($100,000 Annually)"/>
    <x v="0"/>
    <m/>
    <m/>
    <m/>
    <m/>
    <m/>
    <n v="200000"/>
    <n v="208900"/>
    <m/>
    <m/>
    <m/>
  </r>
  <r>
    <s v="9061"/>
    <x v="14"/>
    <m/>
    <s v="PRT"/>
    <s v="MAINT"/>
    <m/>
    <m/>
    <x v="48"/>
    <s v="852209061"/>
    <m/>
    <s v="Annual Security Cameras &amp; Alarms"/>
    <x v="0"/>
    <m/>
    <m/>
    <m/>
    <m/>
    <m/>
    <n v="200000"/>
    <n v="208900"/>
    <m/>
    <m/>
    <m/>
  </r>
  <r>
    <s v="9061"/>
    <x v="14"/>
    <m/>
    <s v="ATH"/>
    <s v="MAINT"/>
    <m/>
    <m/>
    <x v="41"/>
    <s v="820109061"/>
    <m/>
    <s v="Annual Bleacher Repair ($100,000 Annually)"/>
    <x v="3"/>
    <m/>
    <m/>
    <m/>
    <m/>
    <m/>
    <n v="200000"/>
    <n v="218180"/>
    <m/>
    <m/>
    <m/>
  </r>
  <r>
    <s v="9061"/>
    <x v="14"/>
    <m/>
    <s v="PRT"/>
    <s v="MAINT"/>
    <m/>
    <m/>
    <x v="47"/>
    <s v="861609061"/>
    <m/>
    <s v="Annual Exterior Paint 5 Yr. Rotation ($850,000 Annually)"/>
    <x v="3"/>
    <m/>
    <m/>
    <m/>
    <m/>
    <m/>
    <n v="1700000"/>
    <n v="1854530"/>
    <m/>
    <m/>
    <m/>
  </r>
  <r>
    <s v="9061"/>
    <x v="14"/>
    <m/>
    <s v="PRT"/>
    <s v="MAINT"/>
    <m/>
    <m/>
    <x v="17"/>
    <s v="851809061"/>
    <m/>
    <s v="Annual Fire Alarm &amp; Suppression Upgrades ($200,000 Annually)"/>
    <x v="3"/>
    <m/>
    <m/>
    <m/>
    <m/>
    <m/>
    <n v="400000"/>
    <n v="436360"/>
    <m/>
    <m/>
    <m/>
  </r>
  <r>
    <s v="9061"/>
    <x v="14"/>
    <m/>
    <s v="PRT"/>
    <s v="MAINT"/>
    <m/>
    <m/>
    <x v="38"/>
    <s v="851209061"/>
    <m/>
    <s v="Annual Flooring Replacement"/>
    <x v="3"/>
    <m/>
    <m/>
    <m/>
    <m/>
    <m/>
    <n v="600000"/>
    <n v="654540"/>
    <m/>
    <m/>
    <m/>
  </r>
  <r>
    <s v="9061"/>
    <x v="14"/>
    <m/>
    <s v="PRT"/>
    <s v="MAINT"/>
    <m/>
    <m/>
    <x v="8"/>
    <s v="851109061"/>
    <m/>
    <s v="Annual HVAC Equipment Replacements ($250,000 Annually)"/>
    <x v="3"/>
    <m/>
    <m/>
    <m/>
    <m/>
    <m/>
    <n v="500000"/>
    <n v="545450"/>
    <m/>
    <m/>
    <m/>
  </r>
  <r>
    <s v="9061"/>
    <x v="14"/>
    <m/>
    <s v="PRT"/>
    <s v="MAINT"/>
    <m/>
    <m/>
    <x v="43"/>
    <s v="861809061"/>
    <m/>
    <s v="Annual Lift Station Upgrades ($100,000 Annually)"/>
    <x v="3"/>
    <m/>
    <m/>
    <m/>
    <m/>
    <m/>
    <n v="200000"/>
    <n v="218180"/>
    <m/>
    <m/>
    <m/>
  </r>
  <r>
    <s v="9061"/>
    <x v="14"/>
    <m/>
    <s v="PRT"/>
    <s v="MAINT"/>
    <m/>
    <m/>
    <x v="44"/>
    <s v="861409061"/>
    <m/>
    <s v="Annual Pavement Maintenance 5 Yr. Rotation ($500,000 Annually)"/>
    <x v="3"/>
    <m/>
    <m/>
    <m/>
    <m/>
    <m/>
    <n v="1000000"/>
    <n v="1090900"/>
    <m/>
    <m/>
    <m/>
  </r>
  <r>
    <s v="9061"/>
    <x v="14"/>
    <m/>
    <s v="PRT"/>
    <s v="MAINT"/>
    <m/>
    <m/>
    <x v="45"/>
    <s v="852109061"/>
    <m/>
    <s v="Annual Physical Education Equipment Replacements ($200,000 Annually)"/>
    <x v="3"/>
    <m/>
    <s v="3913"/>
    <m/>
    <m/>
    <m/>
    <n v="400000"/>
    <n v="436360"/>
    <m/>
    <m/>
    <m/>
  </r>
  <r>
    <s v="9061"/>
    <x v="14"/>
    <m/>
    <s v="PRT"/>
    <s v="MAINT"/>
    <m/>
    <m/>
    <x v="46"/>
    <s v="810009061"/>
    <m/>
    <s v="Annual Portable Maintenance &amp; Moving ($100,000 Annually)"/>
    <x v="3"/>
    <m/>
    <m/>
    <m/>
    <m/>
    <m/>
    <n v="200000"/>
    <n v="218180"/>
    <m/>
    <m/>
    <m/>
  </r>
  <r>
    <s v="9061"/>
    <x v="14"/>
    <m/>
    <s v="PRT"/>
    <s v="MAINT"/>
    <m/>
    <m/>
    <x v="48"/>
    <s v="852209061"/>
    <m/>
    <s v="Annual Security Cameras &amp; Alarms"/>
    <x v="3"/>
    <m/>
    <m/>
    <m/>
    <m/>
    <m/>
    <n v="200000"/>
    <n v="218180"/>
    <m/>
    <m/>
    <m/>
  </r>
  <r>
    <s v="9061"/>
    <x v="14"/>
    <m/>
    <s v="ATH"/>
    <s v="MAINT"/>
    <m/>
    <m/>
    <x v="41"/>
    <s v="820109061"/>
    <m/>
    <s v="Annual Bleacher Repair ($100,000 Annually)"/>
    <x v="2"/>
    <m/>
    <m/>
    <m/>
    <m/>
    <m/>
    <n v="200000"/>
    <n v="227900"/>
    <m/>
    <m/>
    <m/>
  </r>
  <r>
    <s v="9061"/>
    <x v="14"/>
    <m/>
    <s v="PRT"/>
    <s v="MAINT"/>
    <m/>
    <m/>
    <x v="47"/>
    <s v="861609061"/>
    <m/>
    <s v="Annual Exterior Paint 5 Yr. Rotation ($850,000 Annually)"/>
    <x v="2"/>
    <m/>
    <m/>
    <m/>
    <m/>
    <m/>
    <n v="1700000"/>
    <n v="1937150"/>
    <m/>
    <m/>
    <m/>
  </r>
  <r>
    <s v="9061"/>
    <x v="14"/>
    <m/>
    <s v="PRT"/>
    <s v="MAINT"/>
    <m/>
    <m/>
    <x v="17"/>
    <s v="851809061"/>
    <m/>
    <s v="Annual Fire Alarm &amp; Suppression Upgrades ($200,000 Annually)"/>
    <x v="2"/>
    <m/>
    <m/>
    <m/>
    <m/>
    <m/>
    <n v="400000"/>
    <n v="455800"/>
    <m/>
    <m/>
    <m/>
  </r>
  <r>
    <s v="9061"/>
    <x v="14"/>
    <m/>
    <s v="PRT"/>
    <s v="MAINT"/>
    <m/>
    <m/>
    <x v="38"/>
    <s v="851209061"/>
    <m/>
    <s v="Annual Flooring Replacement"/>
    <x v="2"/>
    <m/>
    <m/>
    <m/>
    <m/>
    <m/>
    <n v="600000"/>
    <n v="683700"/>
    <m/>
    <m/>
    <m/>
  </r>
  <r>
    <s v="9061"/>
    <x v="14"/>
    <m/>
    <s v="PRT"/>
    <s v="MAINT"/>
    <m/>
    <m/>
    <x v="8"/>
    <s v="851109061"/>
    <m/>
    <s v="Annual HVAC Equipment Replacements ($250,000 Annually)"/>
    <x v="2"/>
    <m/>
    <m/>
    <m/>
    <m/>
    <m/>
    <n v="500000"/>
    <n v="569750"/>
    <m/>
    <m/>
    <m/>
  </r>
  <r>
    <s v="9061"/>
    <x v="14"/>
    <m/>
    <s v="PRT"/>
    <s v="MAINT"/>
    <m/>
    <m/>
    <x v="43"/>
    <s v="861809061"/>
    <m/>
    <s v="Annual Lift Station Upgrades ($100,000 Annually)"/>
    <x v="2"/>
    <m/>
    <m/>
    <m/>
    <m/>
    <m/>
    <n v="200000"/>
    <n v="227900"/>
    <m/>
    <m/>
    <m/>
  </r>
  <r>
    <s v="9061"/>
    <x v="14"/>
    <m/>
    <s v="PRT"/>
    <s v="MAINT"/>
    <m/>
    <m/>
    <x v="44"/>
    <s v="861409061"/>
    <m/>
    <s v="Annual Pavement Maintenance 5 Yr. Rotation ($500,000 Annually)"/>
    <x v="2"/>
    <m/>
    <m/>
    <m/>
    <m/>
    <m/>
    <n v="1000000"/>
    <n v="1139500"/>
    <m/>
    <m/>
    <m/>
  </r>
  <r>
    <s v="9061"/>
    <x v="14"/>
    <m/>
    <s v="PRT"/>
    <s v="MAINT"/>
    <m/>
    <m/>
    <x v="45"/>
    <s v="852109061"/>
    <m/>
    <s v="Annual Physical Education Equipment Replacements ($200,000 Annually)"/>
    <x v="2"/>
    <m/>
    <s v="3913"/>
    <m/>
    <m/>
    <m/>
    <n v="400000"/>
    <n v="455800"/>
    <m/>
    <m/>
    <m/>
  </r>
  <r>
    <s v="9061"/>
    <x v="14"/>
    <m/>
    <s v="PRT"/>
    <s v="MAINT"/>
    <m/>
    <m/>
    <x v="46"/>
    <s v="810009061"/>
    <m/>
    <s v="Annual Portable Maintenance &amp; Moving ($100,000 Annually)"/>
    <x v="2"/>
    <m/>
    <m/>
    <m/>
    <m/>
    <m/>
    <n v="200000"/>
    <n v="227900"/>
    <m/>
    <m/>
    <m/>
  </r>
  <r>
    <s v="9061"/>
    <x v="14"/>
    <m/>
    <s v="PRT"/>
    <s v="MAINT"/>
    <m/>
    <m/>
    <x v="48"/>
    <s v="852209061"/>
    <m/>
    <s v="Annual Security Cameras &amp; Alarms"/>
    <x v="2"/>
    <m/>
    <m/>
    <m/>
    <m/>
    <m/>
    <n v="200000"/>
    <n v="227900"/>
    <m/>
    <m/>
    <m/>
  </r>
  <r>
    <s v="9061"/>
    <x v="14"/>
    <m/>
    <s v="ATH"/>
    <s v="MAINT"/>
    <m/>
    <m/>
    <x v="41"/>
    <s v="820109061"/>
    <m/>
    <s v="Annual Bleacher Repair ($100,000 Annually)"/>
    <x v="4"/>
    <m/>
    <m/>
    <m/>
    <m/>
    <m/>
    <n v="200000"/>
    <n v="238040"/>
    <m/>
    <m/>
    <m/>
  </r>
  <r>
    <s v="9061"/>
    <x v="14"/>
    <m/>
    <s v="PRT"/>
    <s v="MAINT"/>
    <m/>
    <m/>
    <x v="47"/>
    <s v="861609061"/>
    <m/>
    <s v="Annual Exterior Paint 5 Yr. Rotation ($850,000 Annually)"/>
    <x v="4"/>
    <m/>
    <m/>
    <m/>
    <m/>
    <m/>
    <n v="1700000"/>
    <n v="2023340"/>
    <m/>
    <m/>
    <m/>
  </r>
  <r>
    <s v="9061"/>
    <x v="14"/>
    <m/>
    <s v="PRT"/>
    <s v="MAINT"/>
    <m/>
    <m/>
    <x v="17"/>
    <s v="851809061"/>
    <m/>
    <s v="Annual Fire Alarm &amp; Suppression Upgrades ($200,000 Annually)"/>
    <x v="4"/>
    <m/>
    <m/>
    <m/>
    <m/>
    <m/>
    <n v="400000"/>
    <n v="476080"/>
    <m/>
    <m/>
    <m/>
  </r>
  <r>
    <s v="9061"/>
    <x v="14"/>
    <m/>
    <s v="PRT"/>
    <s v="MAINT"/>
    <m/>
    <m/>
    <x v="38"/>
    <s v="851209061"/>
    <m/>
    <s v="Annual Flooring Replacement"/>
    <x v="4"/>
    <m/>
    <m/>
    <m/>
    <m/>
    <m/>
    <n v="600000"/>
    <n v="714120"/>
    <m/>
    <m/>
    <m/>
  </r>
  <r>
    <s v="9061"/>
    <x v="14"/>
    <m/>
    <s v="PRT"/>
    <s v="MAINT"/>
    <m/>
    <m/>
    <x v="8"/>
    <s v="851109061"/>
    <m/>
    <s v="Annual HVAC Equipment Replacements ($250,000 Annually)"/>
    <x v="4"/>
    <m/>
    <m/>
    <m/>
    <m/>
    <m/>
    <n v="500000"/>
    <n v="595100"/>
    <m/>
    <m/>
    <m/>
  </r>
  <r>
    <s v="9061"/>
    <x v="14"/>
    <m/>
    <s v="PRT"/>
    <s v="MAINT"/>
    <m/>
    <m/>
    <x v="43"/>
    <s v="861809061"/>
    <m/>
    <s v="Annual Lift Station Upgrades ($100,000 Annually)"/>
    <x v="4"/>
    <m/>
    <m/>
    <m/>
    <m/>
    <m/>
    <n v="200000"/>
    <n v="238040"/>
    <m/>
    <m/>
    <m/>
  </r>
  <r>
    <s v="9061"/>
    <x v="14"/>
    <m/>
    <s v="PRT"/>
    <s v="MAINT"/>
    <m/>
    <m/>
    <x v="44"/>
    <s v="861409061"/>
    <m/>
    <s v="Annual Pavement Maintenance 5 Yr. Rotation ($500,000 Annually)"/>
    <x v="4"/>
    <m/>
    <m/>
    <m/>
    <m/>
    <m/>
    <n v="1000000"/>
    <n v="1190200"/>
    <m/>
    <m/>
    <m/>
  </r>
  <r>
    <s v="9061"/>
    <x v="14"/>
    <m/>
    <s v="PRT"/>
    <s v="MAINT"/>
    <m/>
    <m/>
    <x v="45"/>
    <s v="852109061"/>
    <m/>
    <s v="Annual Physical Education Equipment Replacements ($200,000 Annually)"/>
    <x v="4"/>
    <m/>
    <s v="3913"/>
    <m/>
    <m/>
    <m/>
    <n v="400000"/>
    <n v="476080"/>
    <m/>
    <m/>
    <m/>
  </r>
  <r>
    <s v="9061"/>
    <x v="14"/>
    <m/>
    <s v="PRT"/>
    <s v="MAINT"/>
    <m/>
    <m/>
    <x v="46"/>
    <s v="810009061"/>
    <m/>
    <s v="Annual Portable Maintenance &amp; Moving ($100,000 Annually)"/>
    <x v="4"/>
    <m/>
    <m/>
    <m/>
    <m/>
    <m/>
    <n v="200000"/>
    <n v="238040"/>
    <m/>
    <m/>
    <m/>
  </r>
  <r>
    <s v="9061"/>
    <x v="14"/>
    <m/>
    <s v="PRT"/>
    <s v="MAINT"/>
    <m/>
    <m/>
    <x v="48"/>
    <s v="852209061"/>
    <m/>
    <s v="Annual Security Cameras &amp; Alarms"/>
    <x v="4"/>
    <m/>
    <m/>
    <m/>
    <m/>
    <m/>
    <n v="200000"/>
    <n v="238040"/>
    <m/>
    <m/>
    <m/>
  </r>
  <r>
    <s v="9061"/>
    <x v="14"/>
    <m/>
    <s v="ATH"/>
    <s v="MAINT"/>
    <m/>
    <m/>
    <x v="41"/>
    <s v="820109061"/>
    <m/>
    <s v="Annual Bleacher Repair ($100,000 Annually)"/>
    <x v="5"/>
    <m/>
    <m/>
    <m/>
    <m/>
    <m/>
    <n v="200000"/>
    <n v="248620"/>
    <m/>
    <m/>
    <m/>
  </r>
  <r>
    <s v="9061"/>
    <x v="14"/>
    <m/>
    <s v="PRT"/>
    <s v="MAINT"/>
    <m/>
    <m/>
    <x v="47"/>
    <s v="861609061"/>
    <m/>
    <s v="Annual Exterior Paint 5 Yr. Rotation ($850,000 Annually)"/>
    <x v="5"/>
    <m/>
    <m/>
    <m/>
    <m/>
    <m/>
    <n v="1700000"/>
    <n v="2113270"/>
    <m/>
    <m/>
    <m/>
  </r>
  <r>
    <s v="9061"/>
    <x v="14"/>
    <m/>
    <s v="PRT"/>
    <s v="MAINT"/>
    <m/>
    <m/>
    <x v="17"/>
    <s v="851809061"/>
    <m/>
    <s v="Annual Fire Alarm &amp; Suppression Upgrades ($200,000 Annually)"/>
    <x v="5"/>
    <m/>
    <m/>
    <m/>
    <m/>
    <m/>
    <n v="400000"/>
    <n v="497240"/>
    <m/>
    <m/>
    <m/>
  </r>
  <r>
    <s v="9061"/>
    <x v="14"/>
    <m/>
    <s v="PRT"/>
    <s v="MAINT"/>
    <m/>
    <m/>
    <x v="38"/>
    <s v="851209061"/>
    <m/>
    <s v="Annual Flooring Replacement"/>
    <x v="5"/>
    <m/>
    <m/>
    <m/>
    <m/>
    <m/>
    <n v="600000"/>
    <n v="745860"/>
    <m/>
    <m/>
    <m/>
  </r>
  <r>
    <s v="9061"/>
    <x v="14"/>
    <m/>
    <s v="PRT"/>
    <s v="MAINT"/>
    <m/>
    <m/>
    <x v="8"/>
    <s v="851109061"/>
    <m/>
    <s v="Annual HVAC Equipment Replacements ($250,000 Annually)"/>
    <x v="5"/>
    <m/>
    <m/>
    <m/>
    <m/>
    <m/>
    <n v="500000"/>
    <n v="621550"/>
    <m/>
    <m/>
    <m/>
  </r>
  <r>
    <s v="9061"/>
    <x v="14"/>
    <m/>
    <s v="PRT"/>
    <s v="MAINT"/>
    <m/>
    <m/>
    <x v="43"/>
    <s v="861809061"/>
    <m/>
    <s v="Annual Lift Station Upgrades ($100,000 Annually)"/>
    <x v="5"/>
    <m/>
    <m/>
    <m/>
    <m/>
    <m/>
    <n v="200000"/>
    <n v="248620"/>
    <m/>
    <m/>
    <m/>
  </r>
  <r>
    <s v="9061"/>
    <x v="14"/>
    <m/>
    <s v="PRT"/>
    <s v="MAINT"/>
    <m/>
    <m/>
    <x v="44"/>
    <s v="861409061"/>
    <m/>
    <s v="Annual Pavement Maintenance 5 Yr. Rotation ($500,000 Annually)"/>
    <x v="5"/>
    <m/>
    <m/>
    <m/>
    <m/>
    <m/>
    <n v="1000000"/>
    <n v="1243100"/>
    <m/>
    <m/>
    <m/>
  </r>
  <r>
    <s v="9061"/>
    <x v="14"/>
    <m/>
    <s v="PRT"/>
    <s v="MAINT"/>
    <m/>
    <m/>
    <x v="45"/>
    <s v="852109061"/>
    <m/>
    <s v="Annual Physical Education Equipment Replacements ($200,000 Annually)"/>
    <x v="5"/>
    <m/>
    <s v="3913"/>
    <m/>
    <m/>
    <m/>
    <n v="400000"/>
    <n v="497240"/>
    <m/>
    <m/>
    <m/>
  </r>
  <r>
    <s v="9061"/>
    <x v="14"/>
    <m/>
    <s v="PRT"/>
    <s v="MAINT"/>
    <m/>
    <m/>
    <x v="46"/>
    <s v="810009061"/>
    <m/>
    <s v="Annual Portable Maintenance &amp; Moving ($100,000 Annually)"/>
    <x v="5"/>
    <m/>
    <m/>
    <m/>
    <m/>
    <m/>
    <n v="200000"/>
    <n v="248620"/>
    <m/>
    <m/>
    <m/>
  </r>
  <r>
    <s v="9061"/>
    <x v="14"/>
    <m/>
    <s v="PRT"/>
    <s v="MAINT"/>
    <m/>
    <m/>
    <x v="48"/>
    <s v="852209061"/>
    <m/>
    <s v="Annual Security Cameras &amp; Alarms"/>
    <x v="5"/>
    <m/>
    <m/>
    <m/>
    <m/>
    <m/>
    <n v="200000"/>
    <n v="248620"/>
    <m/>
    <m/>
    <m/>
  </r>
  <r>
    <s v="9061"/>
    <x v="14"/>
    <m/>
    <s v="PRT"/>
    <s v="MAINT"/>
    <m/>
    <m/>
    <x v="48"/>
    <s v="852209061"/>
    <m/>
    <s v="Annual Security Cameras &amp; Alarms ($100,000 Annually)"/>
    <x v="1"/>
    <s v="13/14"/>
    <s v="3708"/>
    <n v="100000"/>
    <m/>
    <m/>
    <n v="100000"/>
    <n v="100000"/>
    <m/>
    <m/>
    <m/>
  </r>
  <r>
    <s v="9061"/>
    <x v="86"/>
    <m/>
    <s v="PRT"/>
    <s v="MAINT"/>
    <m/>
    <m/>
    <x v="20"/>
    <s v="852009061"/>
    <m/>
    <s v="Roofing Maintenance"/>
    <x v="1"/>
    <s v="13/14"/>
    <s v="3713"/>
    <n v="25000"/>
    <m/>
    <m/>
    <n v="25000"/>
    <n v="25000"/>
    <m/>
    <s v="Not Started"/>
    <m/>
  </r>
  <r>
    <s v="9430"/>
    <x v="14"/>
    <m/>
    <s v="ATH"/>
    <s v="MAINT"/>
    <m/>
    <m/>
    <x v="2"/>
    <s v="820509430"/>
    <m/>
    <s v="Annual Athletic Court Maint 5 Year Rotation ($150,000 Annually)"/>
    <x v="1"/>
    <s v="13/14"/>
    <s v="3709"/>
    <n v="150000"/>
    <m/>
    <m/>
    <n v="150000"/>
    <n v="150000"/>
    <m/>
    <m/>
    <m/>
  </r>
  <r>
    <s v="9430"/>
    <x v="14"/>
    <m/>
    <s v="ATH"/>
    <s v="MAINT"/>
    <m/>
    <m/>
    <x v="1"/>
    <s v="820009430"/>
    <m/>
    <s v="Annual Gym Wood Floor Annual Maintenance ($60,000 Annually)"/>
    <x v="1"/>
    <s v="13/14"/>
    <s v="3708"/>
    <n v="60000"/>
    <m/>
    <m/>
    <n v="60000"/>
    <n v="60000"/>
    <m/>
    <m/>
    <m/>
  </r>
  <r>
    <s v="9430"/>
    <x v="14"/>
    <m/>
    <s v="ATH"/>
    <s v="MAINT"/>
    <m/>
    <m/>
    <x v="0"/>
    <s v="820409430"/>
    <m/>
    <s v="Annual Sound System Repairs ($75,000 Annually)"/>
    <x v="1"/>
    <s v="13/14"/>
    <s v="3713"/>
    <n v="75000"/>
    <m/>
    <m/>
    <n v="75000"/>
    <n v="75000"/>
    <m/>
    <m/>
    <m/>
  </r>
  <r>
    <s v="9430"/>
    <x v="14"/>
    <m/>
    <s v="ATH"/>
    <s v="MAINT"/>
    <m/>
    <m/>
    <x v="2"/>
    <s v="820509430"/>
    <m/>
    <s v="Annual Athletic Court Maint 5 Year Rotation ($150,000 Annually)"/>
    <x v="0"/>
    <m/>
    <m/>
    <m/>
    <m/>
    <m/>
    <n v="300000"/>
    <n v="313350"/>
    <m/>
    <m/>
    <m/>
  </r>
  <r>
    <s v="9430"/>
    <x v="14"/>
    <m/>
    <s v="ATH"/>
    <s v="MAINT"/>
    <m/>
    <m/>
    <x v="0"/>
    <s v="820409430"/>
    <m/>
    <s v="Annual Sound System Repairs ($75,000 Annually)"/>
    <x v="0"/>
    <m/>
    <m/>
    <m/>
    <m/>
    <m/>
    <n v="150000"/>
    <n v="156675"/>
    <m/>
    <m/>
    <m/>
  </r>
  <r>
    <s v="9430"/>
    <x v="14"/>
    <m/>
    <s v="ATH"/>
    <s v="MAINT"/>
    <m/>
    <m/>
    <x v="2"/>
    <s v="820509430"/>
    <m/>
    <s v="Annual Athletic Court Maint 5 Year Rotation ($150,000 Annually)"/>
    <x v="3"/>
    <m/>
    <m/>
    <m/>
    <m/>
    <m/>
    <n v="300000"/>
    <n v="327270"/>
    <m/>
    <m/>
    <m/>
  </r>
  <r>
    <s v="9430"/>
    <x v="14"/>
    <m/>
    <s v="ATH"/>
    <s v="MAINT"/>
    <m/>
    <m/>
    <x v="0"/>
    <s v="820409430"/>
    <m/>
    <s v="Annual Sound System Repairs ($75,000 Annually)"/>
    <x v="3"/>
    <m/>
    <m/>
    <m/>
    <m/>
    <m/>
    <n v="150000"/>
    <n v="163635"/>
    <m/>
    <m/>
    <m/>
  </r>
  <r>
    <s v="9430"/>
    <x v="14"/>
    <m/>
    <s v="ATH"/>
    <s v="MAINT"/>
    <m/>
    <m/>
    <x v="2"/>
    <s v="820509430"/>
    <m/>
    <s v="Annual Athletic Court Maint 5 Year Rotation ($150,000 Annually)"/>
    <x v="2"/>
    <m/>
    <m/>
    <m/>
    <m/>
    <m/>
    <n v="300000"/>
    <n v="341850"/>
    <m/>
    <m/>
    <m/>
  </r>
  <r>
    <s v="9430"/>
    <x v="14"/>
    <m/>
    <s v="ATH"/>
    <s v="MAINT"/>
    <m/>
    <m/>
    <x v="0"/>
    <s v="820409430"/>
    <m/>
    <s v="Annual Sound System Repairs ($75,000 Annually)"/>
    <x v="2"/>
    <m/>
    <m/>
    <m/>
    <m/>
    <m/>
    <n v="150000"/>
    <n v="170925"/>
    <m/>
    <m/>
    <m/>
  </r>
  <r>
    <s v="9430"/>
    <x v="14"/>
    <m/>
    <s v="ATH"/>
    <s v="MAINT"/>
    <m/>
    <m/>
    <x v="2"/>
    <s v="820509430"/>
    <m/>
    <s v="Annual Athletic Court Maint 5 Year Rotation ($150,000 Annually)"/>
    <x v="4"/>
    <m/>
    <m/>
    <m/>
    <m/>
    <m/>
    <n v="300000"/>
    <n v="357060"/>
    <m/>
    <m/>
    <m/>
  </r>
  <r>
    <s v="9430"/>
    <x v="14"/>
    <m/>
    <s v="ATH"/>
    <s v="MAINT"/>
    <m/>
    <m/>
    <x v="0"/>
    <s v="820409430"/>
    <m/>
    <s v="Annual Sound System Repairs ($75,000 Annually)"/>
    <x v="4"/>
    <m/>
    <m/>
    <m/>
    <m/>
    <m/>
    <n v="150000"/>
    <n v="178530"/>
    <m/>
    <m/>
    <m/>
  </r>
  <r>
    <s v="9430"/>
    <x v="14"/>
    <m/>
    <s v="ATH"/>
    <s v="MAINT"/>
    <m/>
    <m/>
    <x v="2"/>
    <s v="820509430"/>
    <m/>
    <s v="Annual Athletic Court Maint 5 Year Rotation ($150,000 Annually)"/>
    <x v="5"/>
    <m/>
    <m/>
    <m/>
    <m/>
    <m/>
    <n v="300000"/>
    <n v="372930"/>
    <m/>
    <m/>
    <m/>
  </r>
  <r>
    <s v="9430"/>
    <x v="14"/>
    <m/>
    <s v="ATH"/>
    <s v="MAINT"/>
    <m/>
    <m/>
    <x v="0"/>
    <s v="820409430"/>
    <m/>
    <s v="Annual Sound System Repairs ($75,000 Annually)"/>
    <x v="5"/>
    <m/>
    <m/>
    <m/>
    <m/>
    <m/>
    <n v="150000"/>
    <n v="186465"/>
    <m/>
    <m/>
    <m/>
  </r>
  <r>
    <s v="9002"/>
    <x v="14"/>
    <m/>
    <s v="PLAN"/>
    <s v="PLAN"/>
    <m/>
    <m/>
    <x v="49"/>
    <s v="860009002"/>
    <m/>
    <s v="Property Acquisition - Elementary School Site in North Land O' Lakes area"/>
    <x v="1"/>
    <s v="13/14"/>
    <s v="3904"/>
    <n v="750000"/>
    <m/>
    <m/>
    <n v="750000"/>
    <n v="750000"/>
    <m/>
    <m/>
    <m/>
  </r>
  <r>
    <s v="9002"/>
    <x v="14"/>
    <m/>
    <s v="PLAN"/>
    <s v="PLAN"/>
    <m/>
    <m/>
    <x v="49"/>
    <s v="860009002"/>
    <m/>
    <s v="Property Acquisition - Elementary Site in 54 Corridor in Odessa Area"/>
    <x v="1"/>
    <s v="13/14"/>
    <s v="3904"/>
    <n v="2200000"/>
    <m/>
    <m/>
    <n v="2200000"/>
    <n v="2200000"/>
    <m/>
    <m/>
    <s v="Added for 2nd elementary site - Ashley Glen and Smith 54"/>
  </r>
  <r>
    <s v="9002"/>
    <x v="14"/>
    <m/>
    <s v="PLAN"/>
    <s v="PLAN"/>
    <m/>
    <m/>
    <x v="49"/>
    <s v="860009002"/>
    <m/>
    <s v="Property Acquisition - Elementary Site in 54 Corridor in Odessa Area"/>
    <x v="1"/>
    <s v="13/14"/>
    <s v="3904"/>
    <n v="2200000"/>
    <m/>
    <m/>
    <n v="2200000"/>
    <n v="2200000"/>
    <m/>
    <s v="In Progress"/>
    <m/>
  </r>
  <r>
    <s v="9002"/>
    <x v="14"/>
    <m/>
    <s v="PLAN"/>
    <s v="PLAN"/>
    <m/>
    <m/>
    <x v="49"/>
    <s v="860009002"/>
    <m/>
    <s v="Property Acquisition - High School Site in 54 Corridor in Odessa Area"/>
    <x v="1"/>
    <s v="13/14"/>
    <s v="3904"/>
    <n v="2600000"/>
    <m/>
    <m/>
    <n v="2600000"/>
    <n v="2600000"/>
    <m/>
    <m/>
    <m/>
  </r>
  <r>
    <s v="9002"/>
    <x v="14"/>
    <m/>
    <s v="PLAN"/>
    <s v="PLAN"/>
    <m/>
    <m/>
    <x v="49"/>
    <s v="860009002"/>
    <m/>
    <s v="Property Acquisition - If land becomes available next to existing school sites"/>
    <x v="1"/>
    <s v="13/14"/>
    <s v="3904"/>
    <n v="250000"/>
    <m/>
    <m/>
    <n v="250000"/>
    <n v="250000"/>
    <m/>
    <m/>
    <m/>
  </r>
  <r>
    <s v="9012"/>
    <x v="14"/>
    <m/>
    <s v="PLAN"/>
    <s v="PLAN"/>
    <m/>
    <m/>
    <x v="50"/>
    <s v="899909012"/>
    <m/>
    <s v="Property Acquisition - Middle/High Site in River Landing (Wesley Chapel)"/>
    <x v="3"/>
    <m/>
    <m/>
    <m/>
    <m/>
    <m/>
    <n v="4000000"/>
    <n v="4363600"/>
    <m/>
    <m/>
    <m/>
  </r>
  <r>
    <s v="9012"/>
    <x v="14"/>
    <m/>
    <s v="PLAN"/>
    <s v="PLAN"/>
    <m/>
    <m/>
    <x v="50"/>
    <s v="899909012"/>
    <m/>
    <s v="Property Acquisition - Elementary site #2 in Wiregrass"/>
    <x v="4"/>
    <m/>
    <m/>
    <m/>
    <m/>
    <m/>
    <n v="750000"/>
    <n v="892650"/>
    <m/>
    <m/>
    <m/>
  </r>
  <r>
    <s v="9012"/>
    <x v="14"/>
    <m/>
    <s v="PLAN"/>
    <s v="PLAN"/>
    <m/>
    <m/>
    <x v="50"/>
    <s v="899909012"/>
    <m/>
    <s v="Property Acquisition - Elementary site #3 in Wiregrass"/>
    <x v="5"/>
    <m/>
    <m/>
    <m/>
    <m/>
    <m/>
    <n v="750000"/>
    <n v="932325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5:AW23" firstHeaderRow="1" firstDataRow="2" firstDataCol="1" rowPageCount="3" colPageCount="1"/>
  <pivotFields count="20">
    <pivotField axis="axisCol" showAll="0">
      <items count="100">
        <item x="75"/>
        <item x="8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6"/>
        <item x="77"/>
        <item x="78"/>
        <item x="83"/>
        <item x="95"/>
        <item x="89"/>
        <item x="88"/>
        <item x="90"/>
        <item x="86"/>
        <item x="79"/>
        <item x="80"/>
        <item x="81"/>
        <item x="82"/>
        <item x="96"/>
        <item x="93"/>
        <item x="85"/>
        <item x="94"/>
        <item x="91"/>
        <item x="92"/>
        <item x="97"/>
        <item x="84"/>
        <item x="98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55">
        <item x="23"/>
        <item x="34"/>
        <item x="39"/>
        <item x="19"/>
        <item x="17"/>
        <item x="28"/>
        <item x="2"/>
        <item x="11"/>
        <item x="4"/>
        <item x="1"/>
        <item x="27"/>
        <item x="22"/>
        <item x="9"/>
        <item x="10"/>
        <item x="41"/>
        <item x="49"/>
        <item x="5"/>
        <item x="42"/>
        <item x="29"/>
        <item x="30"/>
        <item x="44"/>
        <item x="47"/>
        <item m="1" x="53"/>
        <item x="18"/>
        <item x="36"/>
        <item x="6"/>
        <item x="25"/>
        <item x="15"/>
        <item x="32"/>
        <item x="24"/>
        <item x="33"/>
        <item x="16"/>
        <item x="8"/>
        <item x="38"/>
        <item x="40"/>
        <item x="26"/>
        <item x="14"/>
        <item x="7"/>
        <item x="31"/>
        <item x="46"/>
        <item x="0"/>
        <item x="3"/>
        <item x="21"/>
        <item x="37"/>
        <item x="20"/>
        <item x="48"/>
        <item x="35"/>
        <item x="13"/>
        <item x="12"/>
        <item x="51"/>
        <item x="43"/>
        <item x="52"/>
        <item x="45"/>
        <item x="50"/>
        <item t="default"/>
      </items>
    </pivotField>
    <pivotField showAll="0"/>
    <pivotField axis="axisPage" multipleItemSelectionAllowed="1" showAll="0">
      <items count="8">
        <item x="2"/>
        <item h="1" x="0"/>
        <item h="1" x="1"/>
        <item h="1" x="4"/>
        <item h="1" x="3"/>
        <item h="1" x="5"/>
        <item h="1" x="6"/>
        <item t="default"/>
      </items>
    </pivotField>
    <pivotField axis="axisPage" multipleItemSelectionAllowed="1" showAll="0">
      <items count="8">
        <item m="1" x="6"/>
        <item h="1" x="0"/>
        <item m="1" x="5"/>
        <item x="2"/>
        <item x="3"/>
        <item m="1" x="4"/>
        <item x="1"/>
        <item t="default"/>
      </items>
    </pivotField>
    <pivotField axis="axisPage" multipleItemSelectionAllowed="1" showAll="0">
      <items count="35">
        <item x="13"/>
        <item x="28"/>
        <item x="5"/>
        <item x="29"/>
        <item x="8"/>
        <item x="14"/>
        <item x="24"/>
        <item x="27"/>
        <item x="18"/>
        <item x="16"/>
        <item x="7"/>
        <item x="15"/>
        <item x="11"/>
        <item x="26"/>
        <item x="4"/>
        <item x="22"/>
        <item x="25"/>
        <item x="10"/>
        <item x="17"/>
        <item x="6"/>
        <item x="12"/>
        <item x="20"/>
        <item x="23"/>
        <item x="9"/>
        <item x="31"/>
        <item x="30"/>
        <item x="19"/>
        <item x="21"/>
        <item x="3"/>
        <item x="33"/>
        <item x="32"/>
        <item x="1"/>
        <item x="0"/>
        <item x="2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7"/>
  </rowFields>
  <rowItems count="17">
    <i>
      <x v="6"/>
    </i>
    <i>
      <x v="7"/>
    </i>
    <i>
      <x v="8"/>
    </i>
    <i>
      <x v="9"/>
    </i>
    <i>
      <x v="11"/>
    </i>
    <i>
      <x v="12"/>
    </i>
    <i>
      <x v="14"/>
    </i>
    <i>
      <x v="16"/>
    </i>
    <i>
      <x v="23"/>
    </i>
    <i>
      <x v="25"/>
    </i>
    <i>
      <x v="27"/>
    </i>
    <i>
      <x v="29"/>
    </i>
    <i>
      <x v="32"/>
    </i>
    <i>
      <x v="37"/>
    </i>
    <i>
      <x v="40"/>
    </i>
    <i>
      <x v="42"/>
    </i>
    <i t="grand">
      <x/>
    </i>
  </rowItems>
  <colFields count="1">
    <field x="0"/>
  </colFields>
  <colItems count="48"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7"/>
    </i>
    <i>
      <x v="19"/>
    </i>
    <i>
      <x v="24"/>
    </i>
    <i>
      <x v="25"/>
    </i>
    <i>
      <x v="30"/>
    </i>
    <i>
      <x v="38"/>
    </i>
    <i>
      <x v="40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70"/>
    </i>
    <i>
      <x v="71"/>
    </i>
    <i>
      <x v="72"/>
    </i>
    <i>
      <x v="73"/>
    </i>
    <i>
      <x v="74"/>
    </i>
    <i>
      <x v="76"/>
    </i>
    <i>
      <x v="77"/>
    </i>
    <i>
      <x v="79"/>
    </i>
    <i>
      <x v="94"/>
    </i>
    <i t="grand">
      <x/>
    </i>
  </colItems>
  <pageFields count="3">
    <pageField fld="9" hier="-1"/>
    <pageField fld="10" hier="-1"/>
    <pageField fld="11" hier="-1"/>
  </pageFields>
  <dataFields count="1">
    <dataField name="Sum of Adjusted Estimate" fld="16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5:BM165" firstHeaderRow="1" firstDataRow="2" firstDataCol="3" rowPageCount="3" colPageCount="1"/>
  <pivotFields count="20">
    <pivotField axis="axisCol" compact="0" outline="0" showAll="0">
      <items count="100">
        <item x="75"/>
        <item x="8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6"/>
        <item x="77"/>
        <item x="78"/>
        <item x="83"/>
        <item x="95"/>
        <item x="89"/>
        <item x="88"/>
        <item x="90"/>
        <item x="86"/>
        <item x="79"/>
        <item x="80"/>
        <item x="81"/>
        <item x="82"/>
        <item x="96"/>
        <item x="93"/>
        <item x="85"/>
        <item x="94"/>
        <item x="91"/>
        <item x="92"/>
        <item x="97"/>
        <item x="84"/>
        <item x="98"/>
        <item t="default"/>
      </items>
    </pivotField>
    <pivotField compact="0" outline="0" showAll="0"/>
    <pivotField compact="0" outline="0" showAll="0" sortType="ascending"/>
    <pivotField compact="0" outline="0" showAll="0"/>
    <pivotField axis="axisPage" compact="0" outline="0" showAll="0">
      <items count="10">
        <item x="5"/>
        <item x="0"/>
        <item x="6"/>
        <item x="3"/>
        <item x="4"/>
        <item x="1"/>
        <item x="2"/>
        <item x="8"/>
        <item x="7"/>
        <item t="default"/>
      </items>
    </pivotField>
    <pivotField compact="0" outline="0" showAll="0"/>
    <pivotField compact="0" outline="0" showAll="0"/>
    <pivotField axis="axisRow" compact="0" outline="0" showAll="0">
      <items count="55">
        <item x="23"/>
        <item x="34"/>
        <item x="39"/>
        <item x="19"/>
        <item x="17"/>
        <item x="28"/>
        <item x="2"/>
        <item x="11"/>
        <item x="4"/>
        <item x="1"/>
        <item x="27"/>
        <item x="22"/>
        <item x="9"/>
        <item x="10"/>
        <item x="41"/>
        <item x="49"/>
        <item x="5"/>
        <item x="42"/>
        <item x="29"/>
        <item x="30"/>
        <item x="44"/>
        <item x="47"/>
        <item m="1" x="53"/>
        <item x="18"/>
        <item x="36"/>
        <item x="6"/>
        <item x="25"/>
        <item x="15"/>
        <item x="32"/>
        <item x="24"/>
        <item x="33"/>
        <item x="16"/>
        <item x="8"/>
        <item x="38"/>
        <item x="40"/>
        <item x="26"/>
        <item x="14"/>
        <item x="7"/>
        <item x="31"/>
        <item x="46"/>
        <item x="0"/>
        <item x="3"/>
        <item x="21"/>
        <item x="37"/>
        <item x="20"/>
        <item x="48"/>
        <item x="35"/>
        <item x="13"/>
        <item x="12"/>
        <item x="51"/>
        <item x="43"/>
        <item x="52"/>
        <item x="45"/>
        <item x="50"/>
        <item t="default"/>
      </items>
    </pivotField>
    <pivotField compact="0" outline="0" showAll="0"/>
    <pivotField axis="axisPage" compact="0" outline="0" multipleItemSelectionAllowed="1" showAll="0">
      <items count="8">
        <item x="2"/>
        <item x="0"/>
        <item x="1"/>
        <item x="4"/>
        <item x="3"/>
        <item x="5"/>
        <item x="6"/>
        <item t="default"/>
      </items>
    </pivotField>
    <pivotField axis="axisRow" compact="0" outline="0" showAll="0" sortType="ascending">
      <items count="8">
        <item m="1" x="6"/>
        <item x="0"/>
        <item m="1" x="5"/>
        <item x="2"/>
        <item x="3"/>
        <item m="1" x="4"/>
        <item h="1" x="1"/>
        <item t="default"/>
      </items>
    </pivotField>
    <pivotField axis="axisRow" compact="0" outline="0" multipleItemSelectionAllowed="1" showAll="0">
      <items count="35">
        <item x="13"/>
        <item x="28"/>
        <item x="5"/>
        <item x="29"/>
        <item x="8"/>
        <item x="14"/>
        <item x="24"/>
        <item x="27"/>
        <item x="18"/>
        <item x="16"/>
        <item x="7"/>
        <item x="15"/>
        <item x="11"/>
        <item x="26"/>
        <item x="4"/>
        <item x="22"/>
        <item x="25"/>
        <item x="10"/>
        <item x="17"/>
        <item x="6"/>
        <item x="12"/>
        <item x="20"/>
        <item x="23"/>
        <item x="9"/>
        <item x="31"/>
        <item x="30"/>
        <item x="19"/>
        <item x="21"/>
        <item x="3"/>
        <item x="33"/>
        <item x="32"/>
        <item x="1"/>
        <item x="0"/>
        <item h="1" x="2"/>
        <item t="default"/>
      </items>
    </pivotField>
    <pivotField compact="0" outline="0" showAll="0"/>
    <pivotField compact="0" outline="0" showAll="0"/>
    <pivotField axis="axisPage" compact="0" outline="0" showAll="0">
      <items count="9">
        <item x="2"/>
        <item x="7"/>
        <item x="3"/>
        <item x="5"/>
        <item x="4"/>
        <item x="6"/>
        <item x="1"/>
        <item x="0"/>
        <item t="default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7"/>
    <field x="10"/>
    <field x="11"/>
  </rowFields>
  <rowItems count="159">
    <i>
      <x/>
      <x v="1"/>
      <x v="23"/>
    </i>
    <i r="2">
      <x v="24"/>
    </i>
    <i t="default" r="1">
      <x v="1"/>
    </i>
    <i t="default">
      <x/>
    </i>
    <i>
      <x v="1"/>
      <x v="1"/>
      <x v="30"/>
    </i>
    <i t="default" r="1">
      <x v="1"/>
    </i>
    <i t="default">
      <x v="1"/>
    </i>
    <i>
      <x v="2"/>
      <x v="1"/>
      <x v="10"/>
    </i>
    <i t="default" r="1">
      <x v="1"/>
    </i>
    <i t="default">
      <x v="2"/>
    </i>
    <i>
      <x v="3"/>
      <x v="1"/>
      <x v="20"/>
    </i>
    <i t="default" r="1">
      <x v="1"/>
    </i>
    <i t="default">
      <x v="3"/>
    </i>
    <i>
      <x v="4"/>
      <x v="1"/>
      <x v="7"/>
    </i>
    <i t="default" r="1">
      <x v="1"/>
    </i>
    <i t="default">
      <x v="4"/>
    </i>
    <i>
      <x v="5"/>
      <x v="1"/>
      <x v="16"/>
    </i>
    <i t="default" r="1">
      <x v="1"/>
    </i>
    <i t="default">
      <x v="5"/>
    </i>
    <i>
      <x v="6"/>
      <x v="1"/>
      <x v="8"/>
    </i>
    <i r="2">
      <x v="9"/>
    </i>
    <i r="2">
      <x v="12"/>
    </i>
    <i r="2">
      <x v="16"/>
    </i>
    <i r="2">
      <x v="21"/>
    </i>
    <i t="default" r="1">
      <x v="1"/>
    </i>
    <i t="default">
      <x v="6"/>
    </i>
    <i>
      <x v="7"/>
      <x v="1"/>
      <x v="15"/>
    </i>
    <i r="2">
      <x v="17"/>
    </i>
    <i r="2">
      <x v="22"/>
    </i>
    <i t="default" r="1">
      <x v="1"/>
    </i>
    <i t="default">
      <x v="7"/>
    </i>
    <i>
      <x v="8"/>
      <x v="1"/>
      <x v="7"/>
    </i>
    <i r="2">
      <x v="10"/>
    </i>
    <i r="2">
      <x v="19"/>
    </i>
    <i t="default" r="1">
      <x v="1"/>
    </i>
    <i t="default">
      <x v="8"/>
    </i>
    <i>
      <x v="9"/>
      <x v="1"/>
      <x v="22"/>
    </i>
    <i t="default" r="1">
      <x v="1"/>
    </i>
    <i t="default">
      <x v="9"/>
    </i>
    <i>
      <x v="10"/>
      <x v="1"/>
      <x v="4"/>
    </i>
    <i r="2">
      <x v="10"/>
    </i>
    <i r="2">
      <x v="19"/>
    </i>
    <i t="default" r="1">
      <x v="1"/>
    </i>
    <i t="default">
      <x v="10"/>
    </i>
    <i>
      <x v="11"/>
      <x v="1"/>
      <x v="4"/>
    </i>
    <i t="default" r="1">
      <x v="1"/>
    </i>
    <i t="default">
      <x v="11"/>
    </i>
    <i>
      <x v="12"/>
      <x v="1"/>
      <x v="23"/>
    </i>
    <i t="default" r="1">
      <x v="1"/>
    </i>
    <i t="default">
      <x v="12"/>
    </i>
    <i>
      <x v="13"/>
      <x v="1"/>
      <x v="23"/>
    </i>
    <i t="default" r="1">
      <x v="1"/>
    </i>
    <i t="default">
      <x v="13"/>
    </i>
    <i>
      <x v="14"/>
      <x v="1"/>
      <x v="26"/>
    </i>
    <i t="default" r="1">
      <x v="1"/>
    </i>
    <i t="default">
      <x v="14"/>
    </i>
    <i>
      <x v="16"/>
      <x v="1"/>
      <x v="10"/>
    </i>
    <i t="default" r="1">
      <x v="1"/>
    </i>
    <i t="default">
      <x v="16"/>
    </i>
    <i>
      <x v="17"/>
      <x v="1"/>
      <x v="23"/>
    </i>
    <i t="default" r="1">
      <x v="1"/>
    </i>
    <i t="default">
      <x v="17"/>
    </i>
    <i>
      <x v="18"/>
      <x v="1"/>
      <x v="23"/>
    </i>
    <i t="default" r="1">
      <x v="1"/>
    </i>
    <i t="default">
      <x v="18"/>
    </i>
    <i>
      <x v="19"/>
      <x v="1"/>
      <x v="25"/>
    </i>
    <i t="default" r="1">
      <x v="1"/>
    </i>
    <i t="default">
      <x v="19"/>
    </i>
    <i>
      <x v="20"/>
      <x v="1"/>
      <x v="26"/>
    </i>
    <i t="default" r="1">
      <x v="1"/>
    </i>
    <i t="default">
      <x v="20"/>
    </i>
    <i>
      <x v="21"/>
      <x v="1"/>
      <x v="32"/>
    </i>
    <i t="default" r="1">
      <x v="1"/>
    </i>
    <i t="default">
      <x v="21"/>
    </i>
    <i>
      <x v="23"/>
      <x v="1"/>
      <x v="23"/>
    </i>
    <i t="default" r="1">
      <x v="1"/>
    </i>
    <i t="default">
      <x v="23"/>
    </i>
    <i>
      <x v="24"/>
      <x v="1"/>
      <x v="10"/>
    </i>
    <i t="default" r="1">
      <x v="1"/>
    </i>
    <i t="default">
      <x v="24"/>
    </i>
    <i>
      <x v="25"/>
      <x v="1"/>
      <x v="4"/>
    </i>
    <i r="2">
      <x v="11"/>
    </i>
    <i r="2">
      <x v="20"/>
    </i>
    <i r="2">
      <x v="23"/>
    </i>
    <i r="2">
      <x v="26"/>
    </i>
    <i t="default" r="1">
      <x v="1"/>
    </i>
    <i t="default">
      <x v="25"/>
    </i>
    <i>
      <x v="26"/>
      <x v="1"/>
      <x v="22"/>
    </i>
    <i t="default" r="1">
      <x v="1"/>
    </i>
    <i t="default">
      <x v="26"/>
    </i>
    <i>
      <x v="28"/>
      <x v="1"/>
      <x v="10"/>
    </i>
    <i t="default" r="1">
      <x v="1"/>
    </i>
    <i t="default">
      <x v="28"/>
    </i>
    <i>
      <x v="30"/>
      <x v="1"/>
      <x v="10"/>
    </i>
    <i t="default" r="1">
      <x v="1"/>
    </i>
    <i t="default">
      <x v="30"/>
    </i>
    <i>
      <x v="31"/>
      <x v="1"/>
      <x v="20"/>
    </i>
    <i t="default" r="1">
      <x v="1"/>
    </i>
    <i t="default">
      <x v="31"/>
    </i>
    <i>
      <x v="32"/>
      <x v="1"/>
      <x/>
    </i>
    <i r="2">
      <x v="1"/>
    </i>
    <i r="2">
      <x v="2"/>
    </i>
    <i r="2">
      <x v="22"/>
    </i>
    <i t="default" r="1">
      <x v="1"/>
    </i>
    <i t="default">
      <x v="32"/>
    </i>
    <i>
      <x v="33"/>
      <x v="1"/>
      <x v="23"/>
    </i>
    <i t="default" r="1">
      <x v="1"/>
    </i>
    <i t="default">
      <x v="33"/>
    </i>
    <i>
      <x v="34"/>
      <x v="1"/>
      <x v="7"/>
    </i>
    <i t="default" r="1">
      <x v="1"/>
    </i>
    <i t="default">
      <x v="34"/>
    </i>
    <i>
      <x v="36"/>
      <x v="1"/>
      <x v="20"/>
    </i>
    <i t="default" r="1">
      <x v="1"/>
    </i>
    <i t="default">
      <x v="36"/>
    </i>
    <i>
      <x v="37"/>
      <x v="1"/>
      <x v="3"/>
    </i>
    <i r="2">
      <x v="4"/>
    </i>
    <i r="2">
      <x v="5"/>
    </i>
    <i r="2">
      <x v="6"/>
    </i>
    <i r="2">
      <x v="14"/>
    </i>
    <i r="2">
      <x v="22"/>
    </i>
    <i t="default" r="1">
      <x v="1"/>
    </i>
    <i t="default">
      <x v="37"/>
    </i>
    <i>
      <x v="38"/>
      <x v="1"/>
      <x v="4"/>
    </i>
    <i t="default" r="1">
      <x v="1"/>
    </i>
    <i t="default">
      <x v="38"/>
    </i>
    <i>
      <x v="39"/>
      <x v="1"/>
      <x v="30"/>
    </i>
    <i t="default" r="1">
      <x v="1"/>
    </i>
    <i t="default">
      <x v="39"/>
    </i>
    <i>
      <x v="40"/>
      <x v="1"/>
      <x v="10"/>
    </i>
    <i r="2">
      <x v="13"/>
    </i>
    <i r="2">
      <x v="26"/>
    </i>
    <i r="2">
      <x v="27"/>
    </i>
    <i r="2">
      <x v="28"/>
    </i>
    <i r="2">
      <x v="32"/>
    </i>
    <i t="default" r="1">
      <x v="1"/>
    </i>
    <i t="default">
      <x v="40"/>
    </i>
    <i>
      <x v="41"/>
      <x v="1"/>
      <x v="28"/>
    </i>
    <i t="default" r="1">
      <x v="1"/>
    </i>
    <i t="default">
      <x v="41"/>
    </i>
    <i>
      <x v="42"/>
      <x v="1"/>
      <x v="4"/>
    </i>
    <i r="2">
      <x v="6"/>
    </i>
    <i r="2">
      <x v="18"/>
    </i>
    <i r="2">
      <x v="19"/>
    </i>
    <i r="2">
      <x v="22"/>
    </i>
    <i t="default" r="1">
      <x v="1"/>
    </i>
    <i t="default">
      <x v="42"/>
    </i>
    <i>
      <x v="43"/>
      <x v="1"/>
      <x v="20"/>
    </i>
    <i t="default" r="1">
      <x v="1"/>
    </i>
    <i t="default">
      <x v="43"/>
    </i>
    <i>
      <x v="46"/>
      <x v="1"/>
      <x v="10"/>
    </i>
    <i t="default" r="1">
      <x v="1"/>
    </i>
    <i t="default">
      <x v="46"/>
    </i>
    <i>
      <x v="50"/>
      <x v="1"/>
      <x v="29"/>
    </i>
    <i t="default" r="1">
      <x v="1"/>
    </i>
    <i t="default">
      <x v="50"/>
    </i>
    <i>
      <x v="52"/>
      <x v="1"/>
      <x v="30"/>
    </i>
    <i t="default" r="1">
      <x v="1"/>
    </i>
    <i t="default">
      <x v="52"/>
    </i>
    <i t="grand">
      <x/>
    </i>
  </rowItems>
  <colFields count="1">
    <field x="0"/>
  </colFields>
  <colItems count="62"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1"/>
    </i>
    <i>
      <x v="15"/>
    </i>
    <i>
      <x v="16"/>
    </i>
    <i>
      <x v="17"/>
    </i>
    <i>
      <x v="21"/>
    </i>
    <i>
      <x v="24"/>
    </i>
    <i>
      <x v="25"/>
    </i>
    <i>
      <x v="27"/>
    </i>
    <i>
      <x v="29"/>
    </i>
    <i>
      <x v="30"/>
    </i>
    <i>
      <x v="35"/>
    </i>
    <i>
      <x v="36"/>
    </i>
    <i>
      <x v="37"/>
    </i>
    <i>
      <x v="39"/>
    </i>
    <i>
      <x v="41"/>
    </i>
    <i>
      <x v="42"/>
    </i>
    <i>
      <x v="45"/>
    </i>
    <i>
      <x v="46"/>
    </i>
    <i>
      <x v="47"/>
    </i>
    <i>
      <x v="48"/>
    </i>
    <i>
      <x v="49"/>
    </i>
    <i>
      <x v="50"/>
    </i>
    <i>
      <x v="51"/>
    </i>
    <i>
      <x v="55"/>
    </i>
    <i>
      <x v="56"/>
    </i>
    <i>
      <x v="57"/>
    </i>
    <i>
      <x v="59"/>
    </i>
    <i>
      <x v="61"/>
    </i>
    <i>
      <x v="63"/>
    </i>
    <i>
      <x v="64"/>
    </i>
    <i>
      <x v="66"/>
    </i>
    <i>
      <x v="67"/>
    </i>
    <i>
      <x v="69"/>
    </i>
    <i>
      <x v="71"/>
    </i>
    <i>
      <x v="73"/>
    </i>
    <i>
      <x v="78"/>
    </i>
    <i>
      <x v="80"/>
    </i>
    <i>
      <x v="81"/>
    </i>
    <i>
      <x v="82"/>
    </i>
    <i>
      <x v="83"/>
    </i>
    <i>
      <x v="84"/>
    </i>
    <i>
      <x v="85"/>
    </i>
    <i>
      <x v="86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 t="grand">
      <x/>
    </i>
  </colItems>
  <pageFields count="3">
    <pageField fld="4" hier="-1"/>
    <pageField fld="14" hier="-1"/>
    <pageField fld="9" hier="-1"/>
  </pageFields>
  <dataFields count="1">
    <dataField name="Sum of Budget Estimate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A380" firstHeaderRow="1" firstDataRow="2" firstDataCol="1"/>
  <pivotFields count="22">
    <pivotField showAll="0"/>
    <pivotField axis="axisRow" showAll="0">
      <items count="88">
        <item x="65"/>
        <item x="9"/>
        <item x="56"/>
        <item x="68"/>
        <item x="58"/>
        <item x="17"/>
        <item x="6"/>
        <item x="30"/>
        <item x="2"/>
        <item x="24"/>
        <item x="53"/>
        <item x="8"/>
        <item x="64"/>
        <item x="60"/>
        <item x="23"/>
        <item x="80"/>
        <item x="14"/>
        <item x="39"/>
        <item x="3"/>
        <item x="85"/>
        <item x="45"/>
        <item x="26"/>
        <item x="71"/>
        <item x="38"/>
        <item x="0"/>
        <item x="10"/>
        <item x="21"/>
        <item x="67"/>
        <item x="49"/>
        <item x="52"/>
        <item x="11"/>
        <item x="35"/>
        <item x="18"/>
        <item x="75"/>
        <item x="29"/>
        <item x="54"/>
        <item x="70"/>
        <item x="34"/>
        <item x="73"/>
        <item x="86"/>
        <item x="27"/>
        <item x="48"/>
        <item x="69"/>
        <item x="36"/>
        <item x="77"/>
        <item x="81"/>
        <item x="42"/>
        <item x="63"/>
        <item x="37"/>
        <item x="25"/>
        <item x="16"/>
        <item x="31"/>
        <item x="4"/>
        <item x="66"/>
        <item x="12"/>
        <item x="57"/>
        <item x="15"/>
        <item x="44"/>
        <item x="51"/>
        <item x="13"/>
        <item x="28"/>
        <item x="62"/>
        <item x="50"/>
        <item x="72"/>
        <item x="47"/>
        <item x="55"/>
        <item x="74"/>
        <item x="59"/>
        <item x="20"/>
        <item x="33"/>
        <item x="7"/>
        <item x="32"/>
        <item x="61"/>
        <item x="78"/>
        <item x="40"/>
        <item x="43"/>
        <item x="76"/>
        <item x="79"/>
        <item x="83"/>
        <item x="19"/>
        <item x="82"/>
        <item x="84"/>
        <item x="1"/>
        <item x="41"/>
        <item x="5"/>
        <item x="46"/>
        <item x="22"/>
        <item t="default"/>
      </items>
    </pivotField>
    <pivotField showAll="0"/>
    <pivotField showAll="0"/>
    <pivotField showAll="0"/>
    <pivotField showAll="0"/>
    <pivotField showAll="0"/>
    <pivotField axis="axisCol" showAll="0">
      <items count="52">
        <item x="19"/>
        <item x="31"/>
        <item x="46"/>
        <item x="36"/>
        <item x="1"/>
        <item x="41"/>
        <item x="11"/>
        <item x="0"/>
        <item x="2"/>
        <item x="9"/>
        <item x="26"/>
        <item x="18"/>
        <item x="35"/>
        <item x="39"/>
        <item x="34"/>
        <item x="13"/>
        <item x="33"/>
        <item x="27"/>
        <item x="28"/>
        <item x="30"/>
        <item x="32"/>
        <item x="5"/>
        <item x="29"/>
        <item x="8"/>
        <item x="38"/>
        <item x="15"/>
        <item x="42"/>
        <item x="37"/>
        <item x="17"/>
        <item x="7"/>
        <item x="20"/>
        <item x="45"/>
        <item x="48"/>
        <item x="21"/>
        <item x="3"/>
        <item x="6"/>
        <item x="40"/>
        <item x="49"/>
        <item x="4"/>
        <item x="10"/>
        <item x="44"/>
        <item x="16"/>
        <item x="47"/>
        <item x="43"/>
        <item x="14"/>
        <item x="12"/>
        <item x="22"/>
        <item x="24"/>
        <item x="23"/>
        <item x="25"/>
        <item x="50"/>
        <item t="default"/>
      </items>
    </pivotField>
    <pivotField showAll="0"/>
    <pivotField showAll="0"/>
    <pivotField showAll="0"/>
    <pivotField axis="axisRow" showAll="0">
      <items count="8">
        <item x="1"/>
        <item x="0"/>
        <item x="3"/>
        <item x="2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2">
    <field x="1"/>
    <field x="11"/>
  </rowFields>
  <rowItems count="376">
    <i>
      <x/>
    </i>
    <i r="1">
      <x/>
    </i>
    <i r="1">
      <x v="1"/>
    </i>
    <i r="1">
      <x v="2"/>
    </i>
    <i r="1">
      <x v="5"/>
    </i>
    <i>
      <x v="1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3"/>
    </i>
    <i r="1">
      <x v="4"/>
    </i>
    <i r="1">
      <x v="5"/>
    </i>
    <i>
      <x v="4"/>
    </i>
    <i r="1">
      <x/>
    </i>
    <i r="1">
      <x v="3"/>
    </i>
    <i r="1">
      <x v="4"/>
    </i>
    <i>
      <x v="5"/>
    </i>
    <i r="1">
      <x/>
    </i>
    <i r="1">
      <x v="3"/>
    </i>
    <i r="1">
      <x v="5"/>
    </i>
    <i>
      <x v="6"/>
    </i>
    <i r="1">
      <x v="4"/>
    </i>
    <i r="1">
      <x v="5"/>
    </i>
    <i>
      <x v="7"/>
    </i>
    <i r="1">
      <x v="3"/>
    </i>
    <i r="1">
      <x v="4"/>
    </i>
    <i r="1">
      <x v="5"/>
    </i>
    <i>
      <x v="8"/>
    </i>
    <i r="1">
      <x/>
    </i>
    <i r="1">
      <x v="1"/>
    </i>
    <i r="1">
      <x v="3"/>
    </i>
    <i r="1">
      <x v="4"/>
    </i>
    <i>
      <x v="9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3"/>
    </i>
    <i r="1">
      <x v="5"/>
    </i>
    <i>
      <x v="11"/>
    </i>
    <i r="1">
      <x v="4"/>
    </i>
    <i r="1">
      <x v="5"/>
    </i>
    <i>
      <x v="12"/>
    </i>
    <i r="1">
      <x/>
    </i>
    <i r="1">
      <x v="1"/>
    </i>
    <i r="1">
      <x v="2"/>
    </i>
    <i r="1">
      <x v="3"/>
    </i>
    <i r="1">
      <x v="5"/>
    </i>
    <i>
      <x v="13"/>
    </i>
    <i r="1">
      <x/>
    </i>
    <i r="1">
      <x v="3"/>
    </i>
    <i r="1">
      <x v="4"/>
    </i>
    <i>
      <x v="14"/>
    </i>
    <i r="1">
      <x/>
    </i>
    <i r="1">
      <x v="2"/>
    </i>
    <i r="1">
      <x v="3"/>
    </i>
    <i r="1">
      <x v="4"/>
    </i>
    <i r="1">
      <x v="5"/>
    </i>
    <i>
      <x v="15"/>
    </i>
    <i r="1">
      <x/>
    </i>
    <i r="1">
      <x v="5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7"/>
    </i>
    <i r="1">
      <x v="1"/>
    </i>
    <i r="1">
      <x v="3"/>
    </i>
    <i r="1">
      <x v="5"/>
    </i>
    <i>
      <x v="18"/>
    </i>
    <i r="1">
      <x v="2"/>
    </i>
    <i r="1">
      <x v="5"/>
    </i>
    <i>
      <x v="19"/>
    </i>
    <i r="1">
      <x/>
    </i>
    <i>
      <x v="20"/>
    </i>
    <i r="1">
      <x v="5"/>
    </i>
    <i>
      <x v="21"/>
    </i>
    <i r="1">
      <x/>
    </i>
    <i r="1">
      <x v="3"/>
    </i>
    <i r="1">
      <x v="5"/>
    </i>
    <i>
      <x v="22"/>
    </i>
    <i r="1">
      <x/>
    </i>
    <i r="1">
      <x v="1"/>
    </i>
    <i r="1">
      <x v="3"/>
    </i>
    <i>
      <x v="23"/>
    </i>
    <i r="1">
      <x/>
    </i>
    <i r="1">
      <x v="3"/>
    </i>
    <i r="1">
      <x v="5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>
      <x v="26"/>
    </i>
    <i r="1">
      <x/>
    </i>
    <i r="1">
      <x v="5"/>
    </i>
    <i>
      <x v="27"/>
    </i>
    <i r="1">
      <x/>
    </i>
    <i r="1">
      <x v="1"/>
    </i>
    <i r="1">
      <x v="3"/>
    </i>
    <i r="1">
      <x v="4"/>
    </i>
    <i r="1">
      <x v="5"/>
    </i>
    <i>
      <x v="28"/>
    </i>
    <i r="1">
      <x/>
    </i>
    <i r="1">
      <x v="4"/>
    </i>
    <i r="1">
      <x v="5"/>
    </i>
    <i>
      <x v="29"/>
    </i>
    <i r="1">
      <x v="1"/>
    </i>
    <i r="1">
      <x v="2"/>
    </i>
    <i r="1">
      <x v="3"/>
    </i>
    <i>
      <x v="30"/>
    </i>
    <i r="1">
      <x/>
    </i>
    <i r="1">
      <x v="1"/>
    </i>
    <i r="1">
      <x v="2"/>
    </i>
    <i r="1">
      <x v="3"/>
    </i>
    <i r="1">
      <x v="5"/>
    </i>
    <i>
      <x v="31"/>
    </i>
    <i r="1">
      <x/>
    </i>
    <i r="1">
      <x v="1"/>
    </i>
    <i>
      <x v="32"/>
    </i>
    <i r="1">
      <x/>
    </i>
    <i r="1">
      <x v="2"/>
    </i>
    <i r="1">
      <x v="3"/>
    </i>
    <i r="1">
      <x v="4"/>
    </i>
    <i r="1">
      <x v="5"/>
    </i>
    <i>
      <x v="33"/>
    </i>
    <i r="1">
      <x/>
    </i>
    <i r="1">
      <x v="4"/>
    </i>
    <i r="1">
      <x v="5"/>
    </i>
    <i>
      <x v="34"/>
    </i>
    <i r="1">
      <x/>
    </i>
    <i r="1">
      <x v="2"/>
    </i>
    <i r="1">
      <x v="4"/>
    </i>
    <i>
      <x v="35"/>
    </i>
    <i r="1">
      <x/>
    </i>
    <i r="1">
      <x v="1"/>
    </i>
    <i r="1">
      <x v="3"/>
    </i>
    <i>
      <x v="36"/>
    </i>
    <i r="1">
      <x/>
    </i>
    <i r="1">
      <x v="3"/>
    </i>
    <i r="1">
      <x v="4"/>
    </i>
    <i>
      <x v="37"/>
    </i>
    <i r="1">
      <x/>
    </i>
    <i r="1">
      <x v="1"/>
    </i>
    <i r="1">
      <x v="2"/>
    </i>
    <i r="1">
      <x v="3"/>
    </i>
    <i r="1">
      <x v="4"/>
    </i>
    <i>
      <x v="38"/>
    </i>
    <i r="1">
      <x/>
    </i>
    <i r="1">
      <x v="3"/>
    </i>
    <i r="1">
      <x v="4"/>
    </i>
    <i r="1">
      <x v="5"/>
    </i>
    <i>
      <x v="39"/>
    </i>
    <i r="1">
      <x/>
    </i>
    <i>
      <x v="40"/>
    </i>
    <i r="1">
      <x/>
    </i>
    <i r="1">
      <x v="1"/>
    </i>
    <i r="1">
      <x v="4"/>
    </i>
    <i r="1">
      <x v="5"/>
    </i>
    <i>
      <x v="41"/>
    </i>
    <i r="1">
      <x/>
    </i>
    <i r="1">
      <x v="1"/>
    </i>
    <i r="1">
      <x v="2"/>
    </i>
    <i>
      <x v="42"/>
    </i>
    <i r="1">
      <x/>
    </i>
    <i r="1">
      <x v="1"/>
    </i>
    <i r="1">
      <x v="3"/>
    </i>
    <i>
      <x v="43"/>
    </i>
    <i r="1">
      <x/>
    </i>
    <i r="1">
      <x v="1"/>
    </i>
    <i r="1">
      <x v="3"/>
    </i>
    <i r="1">
      <x v="4"/>
    </i>
    <i>
      <x v="44"/>
    </i>
    <i r="1">
      <x/>
    </i>
    <i r="1">
      <x v="4"/>
    </i>
    <i r="1">
      <x v="5"/>
    </i>
    <i>
      <x v="45"/>
    </i>
    <i r="1">
      <x/>
    </i>
    <i>
      <x v="46"/>
    </i>
    <i r="1">
      <x v="3"/>
    </i>
    <i r="1">
      <x v="5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>
      <x v="48"/>
    </i>
    <i r="1">
      <x v="3"/>
    </i>
    <i r="1">
      <x v="5"/>
    </i>
    <i>
      <x v="49"/>
    </i>
    <i r="1">
      <x/>
    </i>
    <i r="1">
      <x v="1"/>
    </i>
    <i r="1">
      <x v="4"/>
    </i>
    <i>
      <x v="50"/>
    </i>
    <i r="1">
      <x/>
    </i>
    <i r="1">
      <x v="1"/>
    </i>
    <i r="1">
      <x v="4"/>
    </i>
    <i r="1">
      <x v="6"/>
    </i>
    <i>
      <x v="51"/>
    </i>
    <i r="1">
      <x/>
    </i>
    <i r="1">
      <x v="4"/>
    </i>
    <i>
      <x v="52"/>
    </i>
    <i r="1">
      <x v="2"/>
    </i>
    <i r="1">
      <x v="5"/>
    </i>
    <i>
      <x v="53"/>
    </i>
    <i r="1">
      <x/>
    </i>
    <i r="1">
      <x v="3"/>
    </i>
    <i r="1">
      <x v="4"/>
    </i>
    <i r="1">
      <x v="5"/>
    </i>
    <i>
      <x v="54"/>
    </i>
    <i r="1">
      <x/>
    </i>
    <i r="1">
      <x v="1"/>
    </i>
    <i r="1">
      <x v="4"/>
    </i>
    <i r="1">
      <x v="5"/>
    </i>
    <i>
      <x v="55"/>
    </i>
    <i r="1">
      <x/>
    </i>
    <i r="1">
      <x v="2"/>
    </i>
    <i r="1">
      <x v="4"/>
    </i>
    <i r="1">
      <x v="5"/>
    </i>
    <i>
      <x v="56"/>
    </i>
    <i r="1">
      <x v="1"/>
    </i>
    <i r="1">
      <x v="2"/>
    </i>
    <i>
      <x v="57"/>
    </i>
    <i r="1">
      <x/>
    </i>
    <i r="1">
      <x v="5"/>
    </i>
    <i>
      <x v="58"/>
    </i>
    <i r="1">
      <x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>
      <x v="60"/>
    </i>
    <i r="1">
      <x/>
    </i>
    <i r="1">
      <x v="1"/>
    </i>
    <i r="1">
      <x v="2"/>
    </i>
    <i r="1">
      <x v="5"/>
    </i>
    <i>
      <x v="61"/>
    </i>
    <i r="1">
      <x/>
    </i>
    <i r="1">
      <x v="1"/>
    </i>
    <i r="1">
      <x v="2"/>
    </i>
    <i r="1">
      <x v="3"/>
    </i>
    <i r="1">
      <x v="5"/>
    </i>
    <i>
      <x v="62"/>
    </i>
    <i r="1">
      <x/>
    </i>
    <i r="1">
      <x v="1"/>
    </i>
    <i r="1">
      <x v="4"/>
    </i>
    <i>
      <x v="63"/>
    </i>
    <i r="1">
      <x/>
    </i>
    <i r="1">
      <x v="1"/>
    </i>
    <i r="1">
      <x v="3"/>
    </i>
    <i r="1">
      <x v="4"/>
    </i>
    <i r="1">
      <x v="5"/>
    </i>
    <i>
      <x v="64"/>
    </i>
    <i r="1">
      <x/>
    </i>
    <i>
      <x v="65"/>
    </i>
    <i r="1">
      <x/>
    </i>
    <i r="1">
      <x v="2"/>
    </i>
    <i>
      <x v="66"/>
    </i>
    <i r="1">
      <x/>
    </i>
    <i r="1">
      <x v="3"/>
    </i>
    <i r="1">
      <x v="5"/>
    </i>
    <i>
      <x v="67"/>
    </i>
    <i r="1">
      <x/>
    </i>
    <i r="1">
      <x v="1"/>
    </i>
    <i r="1">
      <x v="3"/>
    </i>
    <i r="1">
      <x v="4"/>
    </i>
    <i r="1">
      <x v="5"/>
    </i>
    <i>
      <x v="68"/>
    </i>
    <i r="1">
      <x/>
    </i>
    <i r="1">
      <x v="1"/>
    </i>
    <i r="1">
      <x v="5"/>
    </i>
    <i>
      <x v="69"/>
    </i>
    <i r="1">
      <x/>
    </i>
    <i r="1">
      <x v="1"/>
    </i>
    <i r="1">
      <x v="3"/>
    </i>
    <i r="1">
      <x v="4"/>
    </i>
    <i>
      <x v="70"/>
    </i>
    <i r="1">
      <x/>
    </i>
    <i r="1">
      <x v="4"/>
    </i>
    <i r="1">
      <x v="5"/>
    </i>
    <i>
      <x v="71"/>
    </i>
    <i r="1">
      <x/>
    </i>
    <i r="1">
      <x v="2"/>
    </i>
    <i r="1">
      <x v="4"/>
    </i>
    <i r="1">
      <x v="5"/>
    </i>
    <i>
      <x v="72"/>
    </i>
    <i r="1">
      <x/>
    </i>
    <i r="1">
      <x v="1"/>
    </i>
    <i r="1">
      <x v="2"/>
    </i>
    <i r="1">
      <x v="4"/>
    </i>
    <i r="1">
      <x v="5"/>
    </i>
    <i>
      <x v="73"/>
    </i>
    <i r="1">
      <x v="4"/>
    </i>
    <i>
      <x v="74"/>
    </i>
    <i r="1">
      <x/>
    </i>
    <i r="1">
      <x v="4"/>
    </i>
    <i>
      <x v="75"/>
    </i>
    <i r="1">
      <x/>
    </i>
    <i>
      <x v="76"/>
    </i>
    <i r="1">
      <x/>
    </i>
    <i r="1">
      <x v="4"/>
    </i>
    <i>
      <x v="77"/>
    </i>
    <i r="1">
      <x v="4"/>
    </i>
    <i>
      <x v="78"/>
    </i>
    <i r="1">
      <x/>
    </i>
    <i r="1">
      <x v="3"/>
    </i>
    <i r="1">
      <x v="4"/>
    </i>
    <i>
      <x v="79"/>
    </i>
    <i r="1">
      <x/>
    </i>
    <i r="1">
      <x v="3"/>
    </i>
    <i r="1">
      <x v="5"/>
    </i>
    <i>
      <x v="80"/>
    </i>
    <i r="1">
      <x v="5"/>
    </i>
    <i>
      <x v="81"/>
    </i>
    <i r="1">
      <x v="3"/>
    </i>
    <i>
      <x v="82"/>
    </i>
    <i r="1">
      <x/>
    </i>
    <i r="1">
      <x v="1"/>
    </i>
    <i r="1">
      <x v="2"/>
    </i>
    <i r="1">
      <x v="3"/>
    </i>
    <i r="1">
      <x v="5"/>
    </i>
    <i>
      <x v="83"/>
    </i>
    <i r="1">
      <x/>
    </i>
    <i r="1">
      <x v="1"/>
    </i>
    <i r="1">
      <x v="5"/>
    </i>
    <i>
      <x v="84"/>
    </i>
    <i r="1">
      <x/>
    </i>
    <i r="1">
      <x v="1"/>
    </i>
    <i r="1">
      <x v="2"/>
    </i>
    <i r="1">
      <x v="3"/>
    </i>
    <i r="1">
      <x v="4"/>
    </i>
    <i r="1">
      <x v="5"/>
    </i>
    <i>
      <x v="85"/>
    </i>
    <i r="1">
      <x/>
    </i>
    <i r="1">
      <x v="2"/>
    </i>
    <i r="1">
      <x v="3"/>
    </i>
    <i r="1">
      <x v="4"/>
    </i>
    <i r="1">
      <x v="5"/>
    </i>
    <i>
      <x v="86"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7"/>
  </colFields>
  <col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colItems>
  <dataFields count="1">
    <dataField name="Sum of Budget Estimate" fld="17" baseField="11" baseItem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80"/>
  <sheetViews>
    <sheetView tabSelected="1" zoomScale="70" zoomScaleNormal="70" workbookViewId="0">
      <pane xSplit="1" ySplit="1" topLeftCell="B101" activePane="bottomRight" state="frozen"/>
      <selection pane="topRight" activeCell="B1" sqref="B1"/>
      <selection pane="bottomLeft" activeCell="A2" sqref="A2"/>
      <selection pane="bottomRight" activeCell="A2" sqref="A2:U2"/>
    </sheetView>
  </sheetViews>
  <sheetFormatPr defaultColWidth="9.109375" defaultRowHeight="15.75" customHeight="1" x14ac:dyDescent="0.3"/>
  <cols>
    <col min="1" max="1" width="7.33203125" style="11" customWidth="1"/>
    <col min="2" max="2" width="19.109375" style="14" customWidth="1"/>
    <col min="3" max="3" width="6.6640625" style="14" customWidth="1"/>
    <col min="4" max="4" width="9.109375" style="5" customWidth="1"/>
    <col min="5" max="5" width="10.33203125" style="5" customWidth="1"/>
    <col min="6" max="6" width="9.88671875" style="5" customWidth="1"/>
    <col min="7" max="8" width="9.109375" style="5" hidden="1" customWidth="1"/>
    <col min="9" max="9" width="11" style="5" hidden="1" customWidth="1"/>
    <col min="10" max="10" width="49.5546875" style="7" customWidth="1"/>
    <col min="11" max="11" width="8.33203125" style="12" customWidth="1"/>
    <col min="12" max="12" width="7.44140625" style="12" customWidth="1"/>
    <col min="13" max="13" width="7.44140625" style="12" hidden="1" customWidth="1"/>
    <col min="14" max="14" width="11" style="173" bestFit="1" customWidth="1"/>
    <col min="15" max="15" width="8.109375" style="12" customWidth="1"/>
    <col min="16" max="16" width="11.44140625" style="12" customWidth="1"/>
    <col min="17" max="18" width="14.77734375" style="1" customWidth="1"/>
    <col min="19" max="19" width="15.44140625" style="1" hidden="1" customWidth="1"/>
    <col min="20" max="20" width="14.33203125" style="70" customWidth="1"/>
    <col min="21" max="21" width="27.109375" style="71" customWidth="1"/>
    <col min="22" max="22" width="10.5546875" style="14" customWidth="1"/>
    <col min="23" max="23" width="11" style="14" customWidth="1"/>
    <col min="24" max="16384" width="9.109375" style="14"/>
  </cols>
  <sheetData>
    <row r="1" spans="1:24" s="225" customFormat="1" ht="28.8" x14ac:dyDescent="0.3">
      <c r="A1" s="182" t="s">
        <v>99</v>
      </c>
      <c r="B1" s="184" t="s">
        <v>98</v>
      </c>
      <c r="C1" s="184" t="s">
        <v>100</v>
      </c>
      <c r="D1" s="185" t="s">
        <v>101</v>
      </c>
      <c r="E1" s="9" t="s">
        <v>333</v>
      </c>
      <c r="F1" s="9" t="s">
        <v>747</v>
      </c>
      <c r="G1" s="185" t="s">
        <v>542</v>
      </c>
      <c r="H1" s="185" t="s">
        <v>554</v>
      </c>
      <c r="I1" s="191" t="s">
        <v>715</v>
      </c>
      <c r="J1" s="222" t="s">
        <v>102</v>
      </c>
      <c r="K1" s="223" t="s">
        <v>103</v>
      </c>
      <c r="L1" s="223" t="s">
        <v>452</v>
      </c>
      <c r="M1" s="223" t="s">
        <v>555</v>
      </c>
      <c r="N1" s="224" t="s">
        <v>556</v>
      </c>
      <c r="O1" s="223" t="s">
        <v>752</v>
      </c>
      <c r="P1" s="223" t="s">
        <v>454</v>
      </c>
      <c r="Q1" s="190" t="s">
        <v>308</v>
      </c>
      <c r="R1" s="190" t="s">
        <v>334</v>
      </c>
      <c r="S1" s="44" t="s">
        <v>453</v>
      </c>
      <c r="T1" s="68" t="s">
        <v>442</v>
      </c>
      <c r="U1" s="68" t="s">
        <v>435</v>
      </c>
    </row>
    <row r="2" spans="1:24" ht="15.75" customHeight="1" x14ac:dyDescent="0.3">
      <c r="A2" s="60" t="s">
        <v>14</v>
      </c>
      <c r="B2" s="61" t="s">
        <v>160</v>
      </c>
      <c r="C2" s="62">
        <v>1973</v>
      </c>
      <c r="D2" s="63" t="s">
        <v>12</v>
      </c>
      <c r="E2" s="63" t="s">
        <v>345</v>
      </c>
      <c r="F2" s="60"/>
      <c r="G2" s="60"/>
      <c r="H2" s="60" t="s">
        <v>563</v>
      </c>
      <c r="I2" s="201" t="str">
        <f>CONCATENATE(H2,A2)</f>
        <v>852000901</v>
      </c>
      <c r="J2" s="106" t="s">
        <v>203</v>
      </c>
      <c r="K2" s="65">
        <v>1</v>
      </c>
      <c r="L2" s="86" t="s">
        <v>456</v>
      </c>
      <c r="M2" s="174" t="s">
        <v>614</v>
      </c>
      <c r="N2" s="164">
        <v>405000</v>
      </c>
      <c r="O2" s="86" t="s">
        <v>733</v>
      </c>
      <c r="P2" s="65"/>
      <c r="Q2" s="66">
        <v>405000</v>
      </c>
      <c r="R2" s="66">
        <f>IF(K2=1,Q2+Q2*$C$770,IF(K2=2,Q2+Q2*$C$771,IF(K2=3,Q2+Q2*$C$772,IF(K2=4,Q2+Q2*$C$773,IF(K2=5,Q2+Q2*$C$774,IF(K2=6,Q2+Q2*$C$775))))))</f>
        <v>405000</v>
      </c>
      <c r="S2" s="22"/>
      <c r="T2" s="116" t="s">
        <v>530</v>
      </c>
      <c r="U2" s="112"/>
    </row>
    <row r="3" spans="1:24" s="32" customFormat="1" ht="15.75" customHeight="1" x14ac:dyDescent="0.3">
      <c r="A3" s="150" t="s">
        <v>17</v>
      </c>
      <c r="B3" s="149" t="s">
        <v>165</v>
      </c>
      <c r="C3" s="155">
        <v>1979</v>
      </c>
      <c r="D3" s="156" t="s">
        <v>12</v>
      </c>
      <c r="E3" s="156" t="s">
        <v>345</v>
      </c>
      <c r="F3" s="150"/>
      <c r="G3" s="150"/>
      <c r="H3" s="150" t="s">
        <v>586</v>
      </c>
      <c r="I3" s="200" t="str">
        <f>CONCATENATE(H3,A3)</f>
        <v>840450932</v>
      </c>
      <c r="J3" s="106" t="s">
        <v>520</v>
      </c>
      <c r="K3" s="157">
        <v>1</v>
      </c>
      <c r="L3" s="107" t="s">
        <v>456</v>
      </c>
      <c r="M3" s="107" t="s">
        <v>572</v>
      </c>
      <c r="N3" s="166"/>
      <c r="O3" s="107" t="s">
        <v>733</v>
      </c>
      <c r="P3" s="157"/>
      <c r="Q3" s="108">
        <v>100000</v>
      </c>
      <c r="R3" s="108">
        <f>IF(K3=1,Q3+Q3*$C$770,IF(K3=2,Q3+Q3*$C$771,IF(K3=3,Q3+Q3*$C$772,IF(K3=4,Q3+Q3*$C$773,IF(K3=5,Q3+Q3*$C$774,IF(K3=6,Q3+Q3*$C$775))))))</f>
        <v>100000</v>
      </c>
      <c r="S3" s="22"/>
      <c r="T3" s="116" t="s">
        <v>421</v>
      </c>
      <c r="U3" s="113"/>
      <c r="V3" s="15"/>
    </row>
    <row r="4" spans="1:24" s="32" customFormat="1" ht="15.75" customHeight="1" x14ac:dyDescent="0.3">
      <c r="A4" s="150" t="s">
        <v>96</v>
      </c>
      <c r="B4" s="61" t="s">
        <v>115</v>
      </c>
      <c r="C4" s="62">
        <v>2001</v>
      </c>
      <c r="D4" s="63" t="s">
        <v>12</v>
      </c>
      <c r="E4" s="63" t="s">
        <v>344</v>
      </c>
      <c r="F4" s="60"/>
      <c r="G4" s="60"/>
      <c r="H4" s="60" t="s">
        <v>593</v>
      </c>
      <c r="I4" s="200" t="str">
        <f>CONCATENATE(H4,A4)</f>
        <v>851900069</v>
      </c>
      <c r="J4" s="67" t="s">
        <v>501</v>
      </c>
      <c r="K4" s="65">
        <v>1</v>
      </c>
      <c r="L4" s="86" t="s">
        <v>456</v>
      </c>
      <c r="M4" s="86" t="s">
        <v>575</v>
      </c>
      <c r="N4" s="164">
        <v>50000</v>
      </c>
      <c r="O4" s="86" t="s">
        <v>733</v>
      </c>
      <c r="P4" s="65"/>
      <c r="Q4" s="66">
        <v>60000</v>
      </c>
      <c r="R4" s="66">
        <f>IF(K4=1,Q4+Q4*$C$770,IF(K4=2,Q4+Q4*$C$771,IF(K4=3,Q4+Q4*$C$772,IF(K4=4,Q4+Q4*$C$773,IF(K4=5,Q4+Q4*$C$774,IF(K4=6,Q4+Q4*$C$775))))))</f>
        <v>60000</v>
      </c>
      <c r="S4" s="22"/>
      <c r="T4" s="116" t="s">
        <v>723</v>
      </c>
      <c r="U4" s="111" t="s">
        <v>713</v>
      </c>
      <c r="V4" s="15"/>
    </row>
    <row r="5" spans="1:24" s="32" customFormat="1" ht="15.75" customHeight="1" x14ac:dyDescent="0.3">
      <c r="A5" s="150" t="s">
        <v>96</v>
      </c>
      <c r="B5" s="149" t="s">
        <v>115</v>
      </c>
      <c r="C5" s="155">
        <v>2001</v>
      </c>
      <c r="D5" s="156" t="s">
        <v>87</v>
      </c>
      <c r="E5" s="156" t="s">
        <v>345</v>
      </c>
      <c r="F5" s="150"/>
      <c r="G5" s="150"/>
      <c r="H5" s="150" t="s">
        <v>569</v>
      </c>
      <c r="I5" s="200" t="str">
        <f>CONCATENATE(H5,A5)</f>
        <v>840700069</v>
      </c>
      <c r="J5" s="230" t="s">
        <v>484</v>
      </c>
      <c r="K5" s="157">
        <v>1</v>
      </c>
      <c r="L5" s="107" t="s">
        <v>456</v>
      </c>
      <c r="M5" s="107"/>
      <c r="N5" s="166"/>
      <c r="O5" s="107" t="s">
        <v>733</v>
      </c>
      <c r="P5" s="157"/>
      <c r="Q5" s="108">
        <v>70000</v>
      </c>
      <c r="R5" s="108">
        <f>IF(K5=1,Q5+Q5*$C$770,IF(K5=2,Q5+Q5*$C$771,IF(K5=3,Q5+Q5*$C$772,IF(K5=4,Q5+Q5*$C$773,IF(K5=5,Q5+Q5*$C$774,IF(K5=6,Q5+Q5*$C$775))))))</f>
        <v>70000</v>
      </c>
      <c r="S5" s="30"/>
      <c r="T5" s="116" t="s">
        <v>421</v>
      </c>
      <c r="U5" s="111"/>
    </row>
    <row r="6" spans="1:24" ht="15.75" customHeight="1" x14ac:dyDescent="0.3">
      <c r="A6" s="60" t="s">
        <v>96</v>
      </c>
      <c r="B6" s="61" t="s">
        <v>110</v>
      </c>
      <c r="C6" s="62">
        <v>2001</v>
      </c>
      <c r="D6" s="63" t="s">
        <v>12</v>
      </c>
      <c r="E6" s="63" t="s">
        <v>345</v>
      </c>
      <c r="F6" s="60"/>
      <c r="G6" s="60"/>
      <c r="H6" s="60" t="s">
        <v>563</v>
      </c>
      <c r="I6" s="200" t="str">
        <f>CONCATENATE(H6,A6)</f>
        <v>852000069</v>
      </c>
      <c r="J6" s="64" t="s">
        <v>385</v>
      </c>
      <c r="K6" s="65">
        <v>1</v>
      </c>
      <c r="L6" s="86" t="s">
        <v>456</v>
      </c>
      <c r="M6" s="86" t="s">
        <v>578</v>
      </c>
      <c r="N6" s="164">
        <v>91776</v>
      </c>
      <c r="O6" s="86" t="s">
        <v>733</v>
      </c>
      <c r="P6" s="65"/>
      <c r="Q6" s="66">
        <v>91250</v>
      </c>
      <c r="R6" s="66">
        <f>IF(K6=1,Q6+Q6*$C$770,IF(K6=2,Q6+Q6*$C$771,IF(K6=3,Q6+Q6*$C$772,IF(K6=4,Q6+Q6*$C$773,IF(K6=5,Q6+Q6*$C$774,IF(K6=6,Q6+Q6*$C$775))))))</f>
        <v>91250</v>
      </c>
      <c r="S6" s="22"/>
      <c r="T6" s="116" t="s">
        <v>421</v>
      </c>
      <c r="U6" s="113"/>
      <c r="V6" s="15"/>
      <c r="W6" s="32"/>
      <c r="X6" s="32"/>
    </row>
    <row r="7" spans="1:24" ht="15.75" customHeight="1" x14ac:dyDescent="0.3">
      <c r="A7" s="60" t="s">
        <v>20</v>
      </c>
      <c r="B7" s="61" t="s">
        <v>141</v>
      </c>
      <c r="C7" s="62">
        <v>1993</v>
      </c>
      <c r="D7" s="63" t="s">
        <v>12</v>
      </c>
      <c r="E7" s="63" t="s">
        <v>345</v>
      </c>
      <c r="F7" s="60"/>
      <c r="G7" s="60"/>
      <c r="H7" s="60" t="s">
        <v>562</v>
      </c>
      <c r="I7" s="195" t="str">
        <f>CONCATENATE(H7,A7)</f>
        <v>852500311</v>
      </c>
      <c r="J7" s="106" t="s">
        <v>203</v>
      </c>
      <c r="K7" s="65">
        <v>1</v>
      </c>
      <c r="L7" s="86" t="s">
        <v>456</v>
      </c>
      <c r="M7" s="86" t="s">
        <v>568</v>
      </c>
      <c r="N7" s="164">
        <v>700000</v>
      </c>
      <c r="O7" s="86" t="s">
        <v>733</v>
      </c>
      <c r="P7" s="65"/>
      <c r="Q7" s="66">
        <v>700000</v>
      </c>
      <c r="R7" s="66">
        <f>IF(K7=1,Q7+Q7*$C$770,IF(K7=2,Q7+Q7*$C$771,IF(K7=3,Q7+Q7*$C$772,IF(K7=4,Q7+Q7*$C$773,IF(K7=5,Q7+Q7*$C$774,IF(K7=6,Q7+Q7*$C$775))))))</f>
        <v>700000</v>
      </c>
      <c r="S7" s="22"/>
      <c r="T7" s="116" t="s">
        <v>436</v>
      </c>
      <c r="U7" s="111"/>
      <c r="V7" s="15"/>
      <c r="W7" s="32"/>
      <c r="X7" s="32"/>
    </row>
    <row r="8" spans="1:24" s="32" customFormat="1" ht="15.75" customHeight="1" x14ac:dyDescent="0.3">
      <c r="A8" s="150" t="s">
        <v>20</v>
      </c>
      <c r="B8" s="149" t="s">
        <v>141</v>
      </c>
      <c r="C8" s="155">
        <v>1993</v>
      </c>
      <c r="D8" s="156" t="s">
        <v>12</v>
      </c>
      <c r="E8" s="156" t="s">
        <v>345</v>
      </c>
      <c r="F8" s="150"/>
      <c r="G8" s="150"/>
      <c r="H8" s="150" t="s">
        <v>586</v>
      </c>
      <c r="I8" s="200" t="str">
        <f>CONCATENATE(H8,A8)</f>
        <v>840450311</v>
      </c>
      <c r="J8" s="106" t="s">
        <v>520</v>
      </c>
      <c r="K8" s="157">
        <v>1</v>
      </c>
      <c r="L8" s="107" t="s">
        <v>456</v>
      </c>
      <c r="M8" s="107" t="s">
        <v>572</v>
      </c>
      <c r="N8" s="166"/>
      <c r="O8" s="107" t="s">
        <v>733</v>
      </c>
      <c r="P8" s="157"/>
      <c r="Q8" s="108">
        <v>100000</v>
      </c>
      <c r="R8" s="108">
        <f>IF(K8=1,Q8+Q8*$C$770,IF(K8=2,Q8+Q8*$C$771,IF(K8=3,Q8+Q8*$C$772,IF(K8=4,Q8+Q8*$C$773,IF(K8=5,Q8+Q8*$C$774,IF(K8=6,Q8+Q8*$C$775))))))</f>
        <v>100000</v>
      </c>
      <c r="S8" s="22"/>
      <c r="T8" s="116" t="s">
        <v>421</v>
      </c>
      <c r="U8" s="111"/>
      <c r="V8" s="15"/>
      <c r="W8" s="14"/>
      <c r="X8" s="14"/>
    </row>
    <row r="9" spans="1:24" s="32" customFormat="1" ht="15.75" customHeight="1" x14ac:dyDescent="0.3">
      <c r="A9" s="150" t="s">
        <v>25</v>
      </c>
      <c r="B9" s="149" t="s">
        <v>105</v>
      </c>
      <c r="C9" s="155">
        <v>1994</v>
      </c>
      <c r="D9" s="156" t="s">
        <v>12</v>
      </c>
      <c r="E9" s="156" t="s">
        <v>345</v>
      </c>
      <c r="F9" s="150"/>
      <c r="G9" s="150"/>
      <c r="H9" s="150" t="s">
        <v>586</v>
      </c>
      <c r="I9" s="200" t="str">
        <f>CONCATENATE(H9,A9)</f>
        <v>840450059</v>
      </c>
      <c r="J9" s="106" t="s">
        <v>520</v>
      </c>
      <c r="K9" s="232">
        <v>1</v>
      </c>
      <c r="L9" s="107" t="s">
        <v>456</v>
      </c>
      <c r="M9" s="107" t="s">
        <v>572</v>
      </c>
      <c r="N9" s="166"/>
      <c r="O9" s="107" t="s">
        <v>733</v>
      </c>
      <c r="P9" s="157"/>
      <c r="Q9" s="108">
        <v>100000</v>
      </c>
      <c r="R9" s="108">
        <f>IF(K9=1,Q9+Q9*$C$770,IF(K9=2,Q9+Q9*$C$771,IF(K9=3,Q9+Q9*$C$772,IF(K9=4,Q9+Q9*$C$773,IF(K9=5,Q9+Q9*$C$774,IF(K9=6,Q9+Q9*$C$775))))))</f>
        <v>100000</v>
      </c>
      <c r="S9" s="22"/>
      <c r="T9" s="116" t="s">
        <v>436</v>
      </c>
      <c r="U9" s="111"/>
      <c r="V9" s="15"/>
    </row>
    <row r="10" spans="1:24" s="32" customFormat="1" ht="15.75" customHeight="1" x14ac:dyDescent="0.3">
      <c r="A10" s="150" t="s">
        <v>589</v>
      </c>
      <c r="B10" s="149" t="s">
        <v>179</v>
      </c>
      <c r="C10" s="62">
        <v>1974</v>
      </c>
      <c r="D10" s="63" t="s">
        <v>12</v>
      </c>
      <c r="E10" s="63" t="s">
        <v>344</v>
      </c>
      <c r="F10" s="60" t="s">
        <v>544</v>
      </c>
      <c r="G10" s="60"/>
      <c r="H10" s="60" t="s">
        <v>560</v>
      </c>
      <c r="I10" s="200" t="str">
        <f>CONCATENATE(H10,A10)</f>
        <v>861009053</v>
      </c>
      <c r="J10" s="64" t="s">
        <v>504</v>
      </c>
      <c r="K10" s="65">
        <v>1</v>
      </c>
      <c r="L10" s="86" t="s">
        <v>456</v>
      </c>
      <c r="M10" s="86" t="s">
        <v>587</v>
      </c>
      <c r="N10" s="164">
        <v>300000</v>
      </c>
      <c r="O10" s="86" t="s">
        <v>733</v>
      </c>
      <c r="P10" s="65"/>
      <c r="Q10" s="66">
        <v>300000</v>
      </c>
      <c r="R10" s="66">
        <f>IF(K10=1,Q10+Q10*$C$770,IF(K10=2,Q10+Q10*$C$771,IF(K10=3,Q10+Q10*$C$772,IF(K10=4,Q10+Q10*$C$773,IF(K10=5,Q10+Q10*$C$774,IF(K10=6,Q10+Q10*$C$775))))))</f>
        <v>300000</v>
      </c>
      <c r="S10" s="22"/>
      <c r="T10" s="116" t="s">
        <v>436</v>
      </c>
      <c r="U10" s="111"/>
      <c r="V10" s="15"/>
    </row>
    <row r="11" spans="1:24" s="32" customFormat="1" ht="15.75" customHeight="1" x14ac:dyDescent="0.3">
      <c r="A11" s="60" t="s">
        <v>589</v>
      </c>
      <c r="B11" s="61" t="s">
        <v>179</v>
      </c>
      <c r="C11" s="62"/>
      <c r="D11" s="63" t="s">
        <v>12</v>
      </c>
      <c r="E11" s="63" t="s">
        <v>344</v>
      </c>
      <c r="F11" s="60" t="s">
        <v>544</v>
      </c>
      <c r="G11" s="60"/>
      <c r="H11" s="60" t="s">
        <v>560</v>
      </c>
      <c r="I11" s="200" t="str">
        <f>CONCATENATE(H11,A11)</f>
        <v>861009053</v>
      </c>
      <c r="J11" s="119" t="s">
        <v>503</v>
      </c>
      <c r="K11" s="65">
        <v>1</v>
      </c>
      <c r="L11" s="86" t="s">
        <v>456</v>
      </c>
      <c r="M11" s="86" t="s">
        <v>587</v>
      </c>
      <c r="N11" s="164">
        <v>6748473</v>
      </c>
      <c r="O11" s="86" t="s">
        <v>733</v>
      </c>
      <c r="P11" s="65"/>
      <c r="Q11" s="66">
        <v>6511000</v>
      </c>
      <c r="R11" s="66">
        <f>IF(K11=1,Q11+Q11*$C$770,IF(K11=2,Q11+Q11*$C$771,IF(K11=3,Q11+Q11*$C$772,IF(K11=4,Q11+Q11*$C$773,IF(K11=5,Q11+Q11*$C$774,IF(K11=6,Q11+Q11*$C$775))))))</f>
        <v>6511000</v>
      </c>
      <c r="S11" s="22"/>
      <c r="T11" s="116" t="s">
        <v>723</v>
      </c>
      <c r="U11" s="111" t="s">
        <v>755</v>
      </c>
      <c r="V11" s="15"/>
    </row>
    <row r="12" spans="1:24" s="32" customFormat="1" ht="15.75" customHeight="1" x14ac:dyDescent="0.3">
      <c r="A12" s="60" t="s">
        <v>619</v>
      </c>
      <c r="B12" s="61" t="s">
        <v>180</v>
      </c>
      <c r="C12" s="62"/>
      <c r="D12" s="63" t="s">
        <v>0</v>
      </c>
      <c r="E12" s="63" t="s">
        <v>345</v>
      </c>
      <c r="F12" s="60"/>
      <c r="G12" s="60"/>
      <c r="H12" s="60" t="s">
        <v>618</v>
      </c>
      <c r="I12" s="200" t="str">
        <f>CONCATENATE(H12,A12)</f>
        <v>832409002</v>
      </c>
      <c r="J12" s="64" t="s">
        <v>505</v>
      </c>
      <c r="K12" s="65">
        <v>1</v>
      </c>
      <c r="L12" s="86" t="s">
        <v>456</v>
      </c>
      <c r="M12" s="86" t="s">
        <v>568</v>
      </c>
      <c r="N12" s="164">
        <v>50000</v>
      </c>
      <c r="O12" s="86" t="s">
        <v>733</v>
      </c>
      <c r="P12" s="65"/>
      <c r="Q12" s="66">
        <v>50000</v>
      </c>
      <c r="R12" s="66">
        <f>IF(K12=1,Q12+Q12*$C$770,IF(K12=2,Q12+Q12*$C$771,IF(K12=3,Q12+Q12*$C$772,IF(K12=4,Q12+Q12*$C$773,IF(K12=5,Q12+Q12*$C$774,IF(K12=6,Q12+Q12*$C$775))))))</f>
        <v>50000</v>
      </c>
      <c r="S12" s="22"/>
      <c r="T12" s="116"/>
      <c r="U12" s="111"/>
      <c r="V12" s="15"/>
    </row>
    <row r="13" spans="1:24" s="32" customFormat="1" ht="15.75" customHeight="1" x14ac:dyDescent="0.3">
      <c r="A13" s="60" t="s">
        <v>620</v>
      </c>
      <c r="B13" s="61" t="s">
        <v>180</v>
      </c>
      <c r="C13" s="62"/>
      <c r="D13" s="63" t="s">
        <v>0</v>
      </c>
      <c r="E13" s="63" t="s">
        <v>345</v>
      </c>
      <c r="F13" s="60"/>
      <c r="G13" s="60"/>
      <c r="H13" s="60" t="s">
        <v>580</v>
      </c>
      <c r="I13" s="195" t="str">
        <f>CONCATENATE(H13,A13)</f>
        <v>820509430</v>
      </c>
      <c r="J13" s="67" t="s">
        <v>350</v>
      </c>
      <c r="K13" s="65">
        <v>1</v>
      </c>
      <c r="L13" s="86" t="s">
        <v>456</v>
      </c>
      <c r="M13" s="86" t="s">
        <v>570</v>
      </c>
      <c r="N13" s="164">
        <v>150000</v>
      </c>
      <c r="O13" s="86" t="s">
        <v>733</v>
      </c>
      <c r="P13" s="65"/>
      <c r="Q13" s="66">
        <v>150000</v>
      </c>
      <c r="R13" s="66">
        <f>IF(K13=1,Q13+Q13*$C$770,IF(K13=2,Q13+Q13*$C$771,IF(K13=3,Q13+Q13*$C$772,IF(K13=4,Q13+Q13*$C$773,IF(K13=5,Q13+Q13*$C$774,IF(K13=6,Q13+Q13*$C$775))))))</f>
        <v>150000</v>
      </c>
      <c r="S13" s="22"/>
      <c r="T13" s="116"/>
      <c r="U13" s="111"/>
      <c r="V13" s="15"/>
    </row>
    <row r="14" spans="1:24" ht="15.75" customHeight="1" x14ac:dyDescent="0.3">
      <c r="A14" s="60" t="s">
        <v>588</v>
      </c>
      <c r="B14" s="61" t="s">
        <v>180</v>
      </c>
      <c r="C14" s="62"/>
      <c r="D14" s="63" t="s">
        <v>0</v>
      </c>
      <c r="E14" s="63" t="s">
        <v>345</v>
      </c>
      <c r="F14" s="60"/>
      <c r="G14" s="60"/>
      <c r="H14" s="60" t="s">
        <v>617</v>
      </c>
      <c r="I14" s="195" t="str">
        <f>CONCATENATE(H14,A14)</f>
        <v>820109061</v>
      </c>
      <c r="J14" s="64" t="s">
        <v>309</v>
      </c>
      <c r="K14" s="65">
        <v>1</v>
      </c>
      <c r="L14" s="86" t="s">
        <v>456</v>
      </c>
      <c r="M14" s="86" t="s">
        <v>610</v>
      </c>
      <c r="N14" s="164">
        <v>100000</v>
      </c>
      <c r="O14" s="86" t="s">
        <v>733</v>
      </c>
      <c r="P14" s="65"/>
      <c r="Q14" s="66">
        <v>100000</v>
      </c>
      <c r="R14" s="66">
        <f>IF(K14=1,Q14+Q14*$C$770,IF(K14=2,Q14+Q14*$C$771,IF(K14=3,Q14+Q14*$C$772,IF(K14=4,Q14+Q14*$C$773,IF(K14=5,Q14+Q14*$C$774,IF(K14=6,Q14+Q14*$C$775))))))</f>
        <v>100000</v>
      </c>
      <c r="S14" s="22"/>
      <c r="T14" s="116"/>
      <c r="U14" s="111"/>
      <c r="V14" s="15"/>
      <c r="W14" s="32"/>
      <c r="X14" s="32"/>
    </row>
    <row r="15" spans="1:24" s="32" customFormat="1" ht="15.75" customHeight="1" x14ac:dyDescent="0.3">
      <c r="A15" s="60" t="s">
        <v>621</v>
      </c>
      <c r="B15" s="61" t="s">
        <v>180</v>
      </c>
      <c r="C15" s="62"/>
      <c r="D15" s="63" t="s">
        <v>351</v>
      </c>
      <c r="E15" s="63" t="s">
        <v>351</v>
      </c>
      <c r="F15" s="60"/>
      <c r="G15" s="60"/>
      <c r="H15" s="60" t="s">
        <v>622</v>
      </c>
      <c r="I15" s="200" t="str">
        <f>CONCATENATE(H15,A15)</f>
        <v>842109031</v>
      </c>
      <c r="J15" s="64" t="s">
        <v>626</v>
      </c>
      <c r="K15" s="65">
        <v>1</v>
      </c>
      <c r="L15" s="86" t="s">
        <v>456</v>
      </c>
      <c r="M15" s="86" t="s">
        <v>572</v>
      </c>
      <c r="N15" s="177">
        <v>1500000</v>
      </c>
      <c r="O15" s="86" t="s">
        <v>733</v>
      </c>
      <c r="P15" s="65"/>
      <c r="Q15" s="66">
        <v>1700000</v>
      </c>
      <c r="R15" s="66">
        <f>IF(K15=1,Q15+Q15*$C$770,IF(K15=2,Q15+Q15*$C$771,IF(K15=3,Q15+Q15*$C$772,IF(K15=4,Q15+Q15*$C$773,IF(K15=5,Q15+Q15*$C$774,IF(K15=6,Q15+Q15*$C$775))))))</f>
        <v>1700000</v>
      </c>
      <c r="S15" s="22"/>
      <c r="T15" s="116"/>
      <c r="U15" s="111"/>
      <c r="V15" s="15"/>
    </row>
    <row r="16" spans="1:24" s="32" customFormat="1" ht="15.75" customHeight="1" x14ac:dyDescent="0.3">
      <c r="A16" s="60" t="s">
        <v>588</v>
      </c>
      <c r="B16" s="61" t="s">
        <v>180</v>
      </c>
      <c r="C16" s="62"/>
      <c r="D16" s="63" t="s">
        <v>351</v>
      </c>
      <c r="E16" s="63" t="s">
        <v>351</v>
      </c>
      <c r="F16" s="60"/>
      <c r="G16" s="60"/>
      <c r="H16" s="60" t="s">
        <v>618</v>
      </c>
      <c r="I16" s="200" t="str">
        <f>CONCATENATE(H16,A16)</f>
        <v>832409061</v>
      </c>
      <c r="J16" s="64" t="s">
        <v>354</v>
      </c>
      <c r="K16" s="65">
        <v>1</v>
      </c>
      <c r="L16" s="86" t="s">
        <v>456</v>
      </c>
      <c r="M16" s="86" t="s">
        <v>570</v>
      </c>
      <c r="N16" s="164">
        <v>202000</v>
      </c>
      <c r="O16" s="86" t="s">
        <v>733</v>
      </c>
      <c r="P16" s="65"/>
      <c r="Q16" s="66">
        <v>202000</v>
      </c>
      <c r="R16" s="66">
        <f>IF(K16=1,Q16+Q16*$C$770,IF(K16=2,Q16+Q16*$C$771,IF(K16=3,Q16+Q16*$C$772,IF(K16=4,Q16+Q16*$C$773,IF(K16=5,Q16+Q16*$C$774,IF(K16=6,Q16+Q16*$C$775))))))</f>
        <v>202000</v>
      </c>
      <c r="S16" s="22"/>
      <c r="T16" s="116"/>
      <c r="U16" s="111"/>
      <c r="V16" s="15"/>
    </row>
    <row r="17" spans="1:24" s="32" customFormat="1" ht="15.75" customHeight="1" x14ac:dyDescent="0.3">
      <c r="A17" s="60" t="s">
        <v>627</v>
      </c>
      <c r="B17" s="61" t="s">
        <v>180</v>
      </c>
      <c r="C17" s="62"/>
      <c r="D17" s="63" t="s">
        <v>351</v>
      </c>
      <c r="E17" s="63" t="s">
        <v>351</v>
      </c>
      <c r="F17" s="60"/>
      <c r="G17" s="60"/>
      <c r="H17" s="60" t="s">
        <v>628</v>
      </c>
      <c r="I17" s="200" t="str">
        <f>CONCATENATE(H17,A17)</f>
        <v>000000000</v>
      </c>
      <c r="J17" s="64" t="s">
        <v>352</v>
      </c>
      <c r="K17" s="65">
        <v>1</v>
      </c>
      <c r="L17" s="86" t="s">
        <v>456</v>
      </c>
      <c r="M17" s="174" t="s">
        <v>629</v>
      </c>
      <c r="N17" s="164">
        <v>34821519</v>
      </c>
      <c r="O17" s="86" t="s">
        <v>733</v>
      </c>
      <c r="P17" s="65"/>
      <c r="Q17" s="66">
        <v>38816856</v>
      </c>
      <c r="R17" s="66">
        <f>IF(K17=1,Q17+Q17*$C$770,IF(K17=2,Q17+Q17*$C$771,IF(K17=3,Q17+Q17*$C$772,IF(K17=4,Q17+Q17*$C$773,IF(K17=5,Q17+Q17*$C$774,IF(K17=6,Q17+Q17*$C$775))))))</f>
        <v>38816856</v>
      </c>
      <c r="S17" s="22"/>
      <c r="T17" s="116"/>
      <c r="U17" s="111"/>
    </row>
    <row r="18" spans="1:24" s="32" customFormat="1" ht="15.75" customHeight="1" x14ac:dyDescent="0.3">
      <c r="A18" s="60" t="s">
        <v>619</v>
      </c>
      <c r="B18" s="61" t="s">
        <v>180</v>
      </c>
      <c r="C18" s="62"/>
      <c r="D18" s="63" t="s">
        <v>345</v>
      </c>
      <c r="E18" s="63" t="s">
        <v>345</v>
      </c>
      <c r="F18" s="60"/>
      <c r="G18" s="60"/>
      <c r="H18" s="60" t="s">
        <v>595</v>
      </c>
      <c r="I18" s="200" t="str">
        <f>CONCATENATE(H18,A18)</f>
        <v>850009002</v>
      </c>
      <c r="J18" s="64" t="s">
        <v>508</v>
      </c>
      <c r="K18" s="65">
        <v>1</v>
      </c>
      <c r="L18" s="86" t="s">
        <v>456</v>
      </c>
      <c r="M18" s="86" t="s">
        <v>572</v>
      </c>
      <c r="N18" s="164">
        <v>500000</v>
      </c>
      <c r="O18" s="86" t="s">
        <v>733</v>
      </c>
      <c r="P18" s="65"/>
      <c r="Q18" s="66">
        <v>500000</v>
      </c>
      <c r="R18" s="66">
        <f>IF(K18=1,Q18+Q18*$C$770,IF(K18=2,Q18+Q18*$C$771,IF(K18=3,Q18+Q18*$C$772,IF(K18=4,Q18+Q18*$C$773,IF(K18=5,Q18+Q18*$C$774,IF(K18=6,Q18+Q18*$C$775))))))</f>
        <v>500000</v>
      </c>
      <c r="S18" s="22"/>
      <c r="T18" s="116"/>
      <c r="U18" s="111"/>
      <c r="V18" s="15"/>
    </row>
    <row r="19" spans="1:24" s="32" customFormat="1" ht="15.75" customHeight="1" x14ac:dyDescent="0.3">
      <c r="A19" s="60" t="s">
        <v>588</v>
      </c>
      <c r="B19" s="61" t="s">
        <v>180</v>
      </c>
      <c r="C19" s="62"/>
      <c r="D19" s="63" t="s">
        <v>345</v>
      </c>
      <c r="E19" s="63" t="s">
        <v>345</v>
      </c>
      <c r="F19" s="60"/>
      <c r="G19" s="60"/>
      <c r="H19" s="60" t="s">
        <v>630</v>
      </c>
      <c r="I19" s="200" t="str">
        <f>CONCATENATE(H19,A19)</f>
        <v>855009061</v>
      </c>
      <c r="J19" s="64" t="s">
        <v>506</v>
      </c>
      <c r="K19" s="65">
        <v>1</v>
      </c>
      <c r="L19" s="86" t="s">
        <v>456</v>
      </c>
      <c r="M19" s="86" t="s">
        <v>568</v>
      </c>
      <c r="N19" s="164">
        <v>100000</v>
      </c>
      <c r="O19" s="86" t="s">
        <v>733</v>
      </c>
      <c r="P19" s="65"/>
      <c r="Q19" s="66">
        <v>100000</v>
      </c>
      <c r="R19" s="66">
        <f>IF(K19=1,Q19+Q19*$C$770,IF(K19=2,Q19+Q19*$C$771,IF(K19=3,Q19+Q19*$C$772,IF(K19=4,Q19+Q19*$C$773,IF(K19=5,Q19+Q19*$C$774,IF(K19=6,Q19+Q19*$C$775))))))</f>
        <v>100000</v>
      </c>
      <c r="S19" s="22"/>
      <c r="T19" s="116"/>
      <c r="U19" s="111"/>
      <c r="V19" s="15"/>
    </row>
    <row r="20" spans="1:24" s="32" customFormat="1" ht="15.75" customHeight="1" x14ac:dyDescent="0.3">
      <c r="A20" s="60" t="s">
        <v>588</v>
      </c>
      <c r="B20" s="61" t="s">
        <v>180</v>
      </c>
      <c r="C20" s="62"/>
      <c r="D20" s="63" t="s">
        <v>12</v>
      </c>
      <c r="E20" s="63" t="s">
        <v>345</v>
      </c>
      <c r="F20" s="60"/>
      <c r="G20" s="60"/>
      <c r="H20" s="60" t="s">
        <v>631</v>
      </c>
      <c r="I20" s="200" t="str">
        <f>CONCATENATE(H20,A20)</f>
        <v>851609061</v>
      </c>
      <c r="J20" s="64" t="s">
        <v>313</v>
      </c>
      <c r="K20" s="65">
        <v>1</v>
      </c>
      <c r="L20" s="86" t="s">
        <v>456</v>
      </c>
      <c r="M20" s="86" t="s">
        <v>570</v>
      </c>
      <c r="N20" s="164">
        <v>725000</v>
      </c>
      <c r="O20" s="86" t="s">
        <v>733</v>
      </c>
      <c r="P20" s="65"/>
      <c r="Q20" s="66">
        <v>725000</v>
      </c>
      <c r="R20" s="66">
        <f>IF(K20=1,Q20+Q20*$C$770,IF(K20=2,Q20+Q20*$C$771,IF(K20=3,Q20+Q20*$C$772,IF(K20=4,Q20+Q20*$C$773,IF(K20=5,Q20+Q20*$C$774,IF(K20=6,Q20+Q20*$C$775))))))</f>
        <v>725000</v>
      </c>
      <c r="S20" s="22"/>
      <c r="T20" s="116"/>
      <c r="U20" s="111"/>
      <c r="V20" s="15"/>
    </row>
    <row r="21" spans="1:24" s="32" customFormat="1" ht="15.75" customHeight="1" x14ac:dyDescent="0.3">
      <c r="A21" s="60" t="s">
        <v>588</v>
      </c>
      <c r="B21" s="61" t="s">
        <v>180</v>
      </c>
      <c r="C21" s="62"/>
      <c r="D21" s="63" t="s">
        <v>12</v>
      </c>
      <c r="E21" s="63" t="s">
        <v>345</v>
      </c>
      <c r="F21" s="60"/>
      <c r="G21" s="60"/>
      <c r="H21" s="60" t="s">
        <v>637</v>
      </c>
      <c r="I21" s="200" t="str">
        <f>CONCATENATE(H21,A21)</f>
        <v>851809061</v>
      </c>
      <c r="J21" s="67" t="s">
        <v>314</v>
      </c>
      <c r="K21" s="65">
        <v>1</v>
      </c>
      <c r="L21" s="86" t="s">
        <v>456</v>
      </c>
      <c r="M21" s="86" t="s">
        <v>570</v>
      </c>
      <c r="N21" s="164">
        <v>200000</v>
      </c>
      <c r="O21" s="86" t="s">
        <v>733</v>
      </c>
      <c r="P21" s="65"/>
      <c r="Q21" s="66">
        <v>200000</v>
      </c>
      <c r="R21" s="66">
        <f>IF(K21=1,Q21+Q21*$C$770,IF(K21=2,Q21+Q21*$C$771,IF(K21=3,Q21+Q21*$C$772,IF(K21=4,Q21+Q21*$C$773,IF(K21=5,Q21+Q21*$C$774,IF(K21=6,Q21+Q21*$C$775))))))</f>
        <v>200000</v>
      </c>
      <c r="S21" s="22"/>
      <c r="T21" s="116"/>
      <c r="U21" s="111"/>
      <c r="V21" s="15"/>
    </row>
    <row r="22" spans="1:24" s="32" customFormat="1" ht="15.75" customHeight="1" x14ac:dyDescent="0.3">
      <c r="A22" s="60" t="s">
        <v>636</v>
      </c>
      <c r="B22" s="61" t="s">
        <v>180</v>
      </c>
      <c r="C22" s="62"/>
      <c r="D22" s="63" t="s">
        <v>12</v>
      </c>
      <c r="E22" s="63" t="s">
        <v>344</v>
      </c>
      <c r="F22" s="60"/>
      <c r="G22" s="60"/>
      <c r="H22" s="60" t="s">
        <v>637</v>
      </c>
      <c r="I22" s="200" t="str">
        <f>CONCATENATE(H22,A22)</f>
        <v>851809019</v>
      </c>
      <c r="J22" s="64" t="s">
        <v>315</v>
      </c>
      <c r="K22" s="65">
        <v>1</v>
      </c>
      <c r="L22" s="86" t="s">
        <v>456</v>
      </c>
      <c r="M22" s="86" t="s">
        <v>570</v>
      </c>
      <c r="N22" s="164">
        <v>250000</v>
      </c>
      <c r="O22" s="86" t="s">
        <v>733</v>
      </c>
      <c r="P22" s="65"/>
      <c r="Q22" s="66">
        <v>500000</v>
      </c>
      <c r="R22" s="66">
        <f>IF(K22=1,Q22+Q22*$C$770,IF(K22=2,Q22+Q22*$C$771,IF(K22=3,Q22+Q22*$C$772,IF(K22=4,Q22+Q22*$C$773,IF(K22=5,Q22+Q22*$C$774,IF(K22=6,Q22+Q22*$C$775))))))</f>
        <v>500000</v>
      </c>
      <c r="S22" s="22"/>
      <c r="T22" s="116"/>
      <c r="U22" s="111"/>
      <c r="V22" s="15"/>
    </row>
    <row r="23" spans="1:24" s="32" customFormat="1" ht="15.75" customHeight="1" x14ac:dyDescent="0.3">
      <c r="A23" s="150" t="s">
        <v>638</v>
      </c>
      <c r="B23" s="61" t="s">
        <v>180</v>
      </c>
      <c r="C23" s="62"/>
      <c r="D23" s="63" t="s">
        <v>351</v>
      </c>
      <c r="E23" s="63" t="s">
        <v>351</v>
      </c>
      <c r="F23" s="60"/>
      <c r="G23" s="60"/>
      <c r="H23" s="60" t="s">
        <v>618</v>
      </c>
      <c r="I23" s="200" t="str">
        <f>CONCATENATE(H23,A23)</f>
        <v>832409012</v>
      </c>
      <c r="J23" s="64" t="s">
        <v>482</v>
      </c>
      <c r="K23" s="65">
        <v>1</v>
      </c>
      <c r="L23" s="86" t="s">
        <v>456</v>
      </c>
      <c r="M23" s="86" t="s">
        <v>579</v>
      </c>
      <c r="N23" s="164">
        <v>10000</v>
      </c>
      <c r="O23" s="86" t="s">
        <v>733</v>
      </c>
      <c r="P23" s="65"/>
      <c r="Q23" s="66">
        <v>10000</v>
      </c>
      <c r="R23" s="66">
        <f>IF(K23=1,Q23+Q23*$C$770,IF(K23=2,Q23+Q23*$C$771,IF(K23=3,Q23+Q23*$C$772,IF(K23=4,Q23+Q23*$C$773,IF(K23=5,Q23+Q23*$C$774,IF(K23=6,Q23+Q23*$C$775))))))</f>
        <v>10000</v>
      </c>
      <c r="S23" s="22"/>
      <c r="T23" s="116"/>
      <c r="U23" s="111"/>
      <c r="V23" s="15"/>
    </row>
    <row r="24" spans="1:24" s="32" customFormat="1" ht="15.75" customHeight="1" x14ac:dyDescent="0.3">
      <c r="A24" s="60" t="s">
        <v>588</v>
      </c>
      <c r="B24" s="61" t="s">
        <v>180</v>
      </c>
      <c r="C24" s="62"/>
      <c r="D24" s="63" t="s">
        <v>12</v>
      </c>
      <c r="E24" s="63" t="s">
        <v>345</v>
      </c>
      <c r="F24" s="60"/>
      <c r="G24" s="60"/>
      <c r="H24" s="60" t="s">
        <v>608</v>
      </c>
      <c r="I24" s="200" t="str">
        <f>CONCATENATE(H24,A24)</f>
        <v>851209061</v>
      </c>
      <c r="J24" s="64" t="s">
        <v>488</v>
      </c>
      <c r="K24" s="65">
        <v>1</v>
      </c>
      <c r="L24" s="86" t="s">
        <v>456</v>
      </c>
      <c r="M24" s="86" t="s">
        <v>606</v>
      </c>
      <c r="N24" s="164">
        <v>150000</v>
      </c>
      <c r="O24" s="86" t="s">
        <v>733</v>
      </c>
      <c r="P24" s="65"/>
      <c r="Q24" s="66">
        <v>150000</v>
      </c>
      <c r="R24" s="66">
        <f>IF(K24=1,Q24+Q24*$C$770,IF(K24=2,Q24+Q24*$C$771,IF(K24=3,Q24+Q24*$C$772,IF(K24=4,Q24+Q24*$C$773,IF(K24=5,Q24+Q24*$C$774,IF(K24=6,Q24+Q24*$C$775))))))</f>
        <v>150000</v>
      </c>
      <c r="S24" s="22"/>
      <c r="T24" s="116"/>
      <c r="U24" s="111"/>
      <c r="V24" s="15"/>
    </row>
    <row r="25" spans="1:24" s="32" customFormat="1" ht="15.75" customHeight="1" x14ac:dyDescent="0.3">
      <c r="A25" s="60" t="s">
        <v>620</v>
      </c>
      <c r="B25" s="61" t="s">
        <v>180</v>
      </c>
      <c r="C25" s="62"/>
      <c r="D25" s="63" t="s">
        <v>0</v>
      </c>
      <c r="E25" s="63" t="s">
        <v>345</v>
      </c>
      <c r="F25" s="60"/>
      <c r="G25" s="60"/>
      <c r="H25" s="60" t="s">
        <v>594</v>
      </c>
      <c r="I25" s="200" t="str">
        <f>CONCATENATE(H25,A25)</f>
        <v>820009430</v>
      </c>
      <c r="J25" s="67" t="s">
        <v>310</v>
      </c>
      <c r="K25" s="65">
        <v>1</v>
      </c>
      <c r="L25" s="86" t="s">
        <v>456</v>
      </c>
      <c r="M25" s="86" t="s">
        <v>613</v>
      </c>
      <c r="N25" s="164">
        <v>60000</v>
      </c>
      <c r="O25" s="86" t="s">
        <v>733</v>
      </c>
      <c r="P25" s="65"/>
      <c r="Q25" s="66">
        <v>60000</v>
      </c>
      <c r="R25" s="66">
        <f>IF(K25=1,Q25+Q25*$C$770,IF(K25=2,Q25+Q25*$C$771,IF(K25=3,Q25+Q25*$C$772,IF(K25=4,Q25+Q25*$C$773,IF(K25=5,Q25+Q25*$C$774,IF(K25=6,Q25+Q25*$C$775))))))</f>
        <v>60000</v>
      </c>
      <c r="S25" s="22"/>
      <c r="T25" s="116"/>
      <c r="U25" s="111"/>
      <c r="V25" s="15"/>
    </row>
    <row r="26" spans="1:24" s="32" customFormat="1" ht="15.75" customHeight="1" x14ac:dyDescent="0.3">
      <c r="A26" s="60" t="s">
        <v>635</v>
      </c>
      <c r="B26" s="61" t="s">
        <v>180</v>
      </c>
      <c r="C26" s="62"/>
      <c r="D26" s="63" t="s">
        <v>351</v>
      </c>
      <c r="E26" s="63" t="s">
        <v>351</v>
      </c>
      <c r="F26" s="60"/>
      <c r="G26" s="60"/>
      <c r="H26" s="60" t="s">
        <v>632</v>
      </c>
      <c r="I26" s="200" t="str">
        <f>CONCATENATE(H26,A26)</f>
        <v>800109021</v>
      </c>
      <c r="J26" s="67" t="s">
        <v>495</v>
      </c>
      <c r="K26" s="65">
        <v>1</v>
      </c>
      <c r="L26" s="86" t="s">
        <v>456</v>
      </c>
      <c r="M26" s="86" t="s">
        <v>634</v>
      </c>
      <c r="N26" s="164">
        <v>100000</v>
      </c>
      <c r="O26" s="86" t="s">
        <v>733</v>
      </c>
      <c r="P26" s="65"/>
      <c r="Q26" s="66">
        <v>100000</v>
      </c>
      <c r="R26" s="66">
        <f>IF(K26=1,Q26+Q26*$C$770,IF(K26=2,Q26+Q26*$C$771,IF(K26=3,Q26+Q26*$C$772,IF(K26=4,Q26+Q26*$C$773,IF(K26=5,Q26+Q26*$C$774,IF(K26=6,Q26+Q26*$C$775))))))</f>
        <v>100000</v>
      </c>
      <c r="S26" s="22"/>
      <c r="T26" s="116"/>
      <c r="U26" s="111"/>
    </row>
    <row r="27" spans="1:24" s="32" customFormat="1" ht="15.75" customHeight="1" x14ac:dyDescent="0.3">
      <c r="A27" s="60" t="s">
        <v>619</v>
      </c>
      <c r="B27" s="61" t="s">
        <v>180</v>
      </c>
      <c r="C27" s="62"/>
      <c r="D27" s="63" t="s">
        <v>12</v>
      </c>
      <c r="E27" s="63" t="s">
        <v>345</v>
      </c>
      <c r="F27" s="60"/>
      <c r="G27" s="60"/>
      <c r="H27" s="60" t="s">
        <v>567</v>
      </c>
      <c r="I27" s="200" t="str">
        <f>CONCATENATE(H27,A27)</f>
        <v>851109002</v>
      </c>
      <c r="J27" s="67" t="s">
        <v>316</v>
      </c>
      <c r="K27" s="65">
        <v>1</v>
      </c>
      <c r="L27" s="86" t="s">
        <v>456</v>
      </c>
      <c r="M27" s="86" t="s">
        <v>575</v>
      </c>
      <c r="N27" s="164">
        <v>250000</v>
      </c>
      <c r="O27" s="86" t="s">
        <v>733</v>
      </c>
      <c r="P27" s="65"/>
      <c r="Q27" s="66">
        <v>250000</v>
      </c>
      <c r="R27" s="66">
        <f>IF(K27=1,Q27+Q27*$C$770,IF(K27=2,Q27+Q27*$C$771,IF(K27=3,Q27+Q27*$C$772,IF(K27=4,Q27+Q27*$C$773,IF(K27=5,Q27+Q27*$C$774,IF(K27=6,Q27+Q27*$C$775))))))</f>
        <v>250000</v>
      </c>
      <c r="S27" s="22"/>
      <c r="T27" s="116"/>
      <c r="U27" s="111"/>
      <c r="V27" s="15"/>
    </row>
    <row r="28" spans="1:24" s="32" customFormat="1" ht="15.75" customHeight="1" x14ac:dyDescent="0.3">
      <c r="A28" s="60" t="s">
        <v>588</v>
      </c>
      <c r="B28" s="61" t="s">
        <v>180</v>
      </c>
      <c r="C28" s="62"/>
      <c r="D28" s="63" t="s">
        <v>12</v>
      </c>
      <c r="E28" s="63" t="s">
        <v>345</v>
      </c>
      <c r="F28" s="60"/>
      <c r="G28" s="60"/>
      <c r="H28" s="60" t="s">
        <v>639</v>
      </c>
      <c r="I28" s="200" t="str">
        <f>CONCATENATE(H28,A28)</f>
        <v>861809061</v>
      </c>
      <c r="J28" s="64" t="s">
        <v>342</v>
      </c>
      <c r="K28" s="65">
        <v>1</v>
      </c>
      <c r="L28" s="86" t="s">
        <v>456</v>
      </c>
      <c r="M28" s="86" t="s">
        <v>570</v>
      </c>
      <c r="N28" s="164">
        <v>100000</v>
      </c>
      <c r="O28" s="86" t="s">
        <v>733</v>
      </c>
      <c r="P28" s="65"/>
      <c r="Q28" s="66">
        <v>100000</v>
      </c>
      <c r="R28" s="66">
        <f>IF(K28=1,Q28+Q28*$C$770,IF(K28=2,Q28+Q28*$C$771,IF(K28=3,Q28+Q28*$C$772,IF(K28=4,Q28+Q28*$C$773,IF(K28=5,Q28+Q28*$C$774,IF(K28=6,Q28+Q28*$C$775))))))</f>
        <v>100000</v>
      </c>
      <c r="S28" s="22"/>
      <c r="T28" s="116"/>
      <c r="U28" s="111"/>
      <c r="V28" s="15"/>
    </row>
    <row r="29" spans="1:24" ht="15.75" customHeight="1" x14ac:dyDescent="0.3">
      <c r="A29" s="60" t="s">
        <v>588</v>
      </c>
      <c r="B29" s="61" t="s">
        <v>180</v>
      </c>
      <c r="C29" s="62"/>
      <c r="D29" s="63" t="s">
        <v>351</v>
      </c>
      <c r="E29" s="63" t="s">
        <v>351</v>
      </c>
      <c r="F29" s="60"/>
      <c r="G29" s="60"/>
      <c r="H29" s="60" t="s">
        <v>640</v>
      </c>
      <c r="I29" s="200" t="str">
        <f>CONCATENATE(H29,A29)</f>
        <v>851009061</v>
      </c>
      <c r="J29" s="64" t="s">
        <v>357</v>
      </c>
      <c r="K29" s="65">
        <v>1</v>
      </c>
      <c r="L29" s="86" t="s">
        <v>456</v>
      </c>
      <c r="M29" s="86" t="s">
        <v>570</v>
      </c>
      <c r="N29" s="164">
        <v>1212000</v>
      </c>
      <c r="O29" s="86" t="s">
        <v>733</v>
      </c>
      <c r="P29" s="65"/>
      <c r="Q29" s="66">
        <v>1212000</v>
      </c>
      <c r="R29" s="66">
        <f>IF(K29=1,Q29+Q29*$C$770,IF(K29=2,Q29+Q29*$C$771,IF(K29=3,Q29+Q29*$C$772,IF(K29=4,Q29+Q29*$C$773,IF(K29=5,Q29+Q29*$C$774,IF(K29=6,Q29+Q29*$C$775))))))</f>
        <v>1212000</v>
      </c>
      <c r="S29" s="22"/>
      <c r="T29" s="116"/>
      <c r="U29" s="111"/>
      <c r="V29" s="15"/>
      <c r="W29" s="32"/>
      <c r="X29" s="32"/>
    </row>
    <row r="30" spans="1:24" ht="15.75" customHeight="1" x14ac:dyDescent="0.3">
      <c r="A30" s="60" t="s">
        <v>588</v>
      </c>
      <c r="B30" s="61" t="s">
        <v>180</v>
      </c>
      <c r="C30" s="62"/>
      <c r="D30" s="63" t="s">
        <v>351</v>
      </c>
      <c r="E30" s="63" t="s">
        <v>351</v>
      </c>
      <c r="F30" s="60"/>
      <c r="G30" s="60"/>
      <c r="H30" s="60" t="s">
        <v>618</v>
      </c>
      <c r="I30" s="200" t="str">
        <f>CONCATENATE(H30,A30)</f>
        <v>832409061</v>
      </c>
      <c r="J30" s="64" t="s">
        <v>355</v>
      </c>
      <c r="K30" s="65">
        <v>1</v>
      </c>
      <c r="L30" s="86" t="s">
        <v>456</v>
      </c>
      <c r="M30" s="86" t="s">
        <v>570</v>
      </c>
      <c r="N30" s="164">
        <v>202000</v>
      </c>
      <c r="O30" s="86" t="s">
        <v>733</v>
      </c>
      <c r="P30" s="65"/>
      <c r="Q30" s="66">
        <v>202000</v>
      </c>
      <c r="R30" s="66">
        <f>IF(K30=1,Q30+Q30*$C$770,IF(K30=2,Q30+Q30*$C$771,IF(K30=3,Q30+Q30*$C$772,IF(K30=4,Q30+Q30*$C$773,IF(K30=5,Q30+Q30*$C$774,IF(K30=6,Q30+Q30*$C$775))))))</f>
        <v>202000</v>
      </c>
      <c r="S30" s="22"/>
      <c r="T30" s="116"/>
      <c r="U30" s="111"/>
      <c r="V30" s="15"/>
      <c r="W30" s="32"/>
      <c r="X30" s="32"/>
    </row>
    <row r="31" spans="1:24" ht="15.75" customHeight="1" x14ac:dyDescent="0.3">
      <c r="A31" s="60" t="s">
        <v>619</v>
      </c>
      <c r="B31" s="61" t="s">
        <v>180</v>
      </c>
      <c r="C31" s="62"/>
      <c r="D31" s="63" t="s">
        <v>12</v>
      </c>
      <c r="E31" s="63" t="s">
        <v>345</v>
      </c>
      <c r="F31" s="60"/>
      <c r="G31" s="60"/>
      <c r="H31" s="60" t="s">
        <v>598</v>
      </c>
      <c r="I31" s="200" t="str">
        <f>CONCATENATE(H31,A31)</f>
        <v>861109002</v>
      </c>
      <c r="J31" s="64" t="s">
        <v>343</v>
      </c>
      <c r="K31" s="65">
        <v>1</v>
      </c>
      <c r="L31" s="86" t="s">
        <v>456</v>
      </c>
      <c r="M31" s="86" t="s">
        <v>579</v>
      </c>
      <c r="N31" s="164">
        <v>15000</v>
      </c>
      <c r="O31" s="86" t="s">
        <v>733</v>
      </c>
      <c r="P31" s="65"/>
      <c r="Q31" s="66">
        <v>15000</v>
      </c>
      <c r="R31" s="66">
        <f>IF(K31=1,Q31+Q31*$C$770,IF(K31=2,Q31+Q31*$C$771,IF(K31=3,Q31+Q31*$C$772,IF(K31=4,Q31+Q31*$C$773,IF(K31=5,Q31+Q31*$C$774,IF(K31=6,Q31+Q31*$C$775))))))</f>
        <v>15000</v>
      </c>
      <c r="S31" s="22"/>
      <c r="T31" s="116"/>
      <c r="U31" s="111"/>
      <c r="V31" s="15"/>
      <c r="W31" s="32"/>
      <c r="X31" s="32"/>
    </row>
    <row r="32" spans="1:24" ht="15.75" customHeight="1" x14ac:dyDescent="0.3">
      <c r="A32" s="60" t="s">
        <v>588</v>
      </c>
      <c r="B32" s="61" t="s">
        <v>180</v>
      </c>
      <c r="C32" s="62"/>
      <c r="D32" s="63" t="s">
        <v>12</v>
      </c>
      <c r="E32" s="63" t="s">
        <v>345</v>
      </c>
      <c r="F32" s="60"/>
      <c r="G32" s="60"/>
      <c r="H32" s="60" t="s">
        <v>641</v>
      </c>
      <c r="I32" s="200" t="str">
        <f>CONCATENATE(H32,A32)</f>
        <v>861409061</v>
      </c>
      <c r="J32" s="67" t="s">
        <v>317</v>
      </c>
      <c r="K32" s="65">
        <v>1</v>
      </c>
      <c r="L32" s="86" t="s">
        <v>456</v>
      </c>
      <c r="M32" s="86" t="s">
        <v>575</v>
      </c>
      <c r="N32" s="164">
        <v>350000</v>
      </c>
      <c r="O32" s="86" t="s">
        <v>733</v>
      </c>
      <c r="P32" s="65"/>
      <c r="Q32" s="66">
        <v>350000</v>
      </c>
      <c r="R32" s="66">
        <f>IF(K32=1,Q32+Q32*$C$770,IF(K32=2,Q32+Q32*$C$771,IF(K32=3,Q32+Q32*$C$772,IF(K32=4,Q32+Q32*$C$773,IF(K32=5,Q32+Q32*$C$774,IF(K32=6,Q32+Q32*$C$775))))))</f>
        <v>350000</v>
      </c>
      <c r="S32" s="22"/>
      <c r="T32" s="116"/>
      <c r="U32" s="111"/>
      <c r="V32" s="15"/>
      <c r="W32" s="32"/>
      <c r="X32" s="32"/>
    </row>
    <row r="33" spans="1:22" s="32" customFormat="1" ht="15.75" customHeight="1" x14ac:dyDescent="0.3">
      <c r="A33" s="60" t="s">
        <v>588</v>
      </c>
      <c r="B33" s="61" t="s">
        <v>180</v>
      </c>
      <c r="C33" s="62"/>
      <c r="D33" s="63" t="s">
        <v>12</v>
      </c>
      <c r="E33" s="63" t="s">
        <v>345</v>
      </c>
      <c r="F33" s="60"/>
      <c r="G33" s="60"/>
      <c r="H33" s="60" t="s">
        <v>642</v>
      </c>
      <c r="I33" s="200" t="str">
        <f>CONCATENATE(H33,A33)</f>
        <v>852109061</v>
      </c>
      <c r="J33" s="67" t="s">
        <v>365</v>
      </c>
      <c r="K33" s="65">
        <v>1</v>
      </c>
      <c r="L33" s="86" t="s">
        <v>456</v>
      </c>
      <c r="M33" s="86" t="s">
        <v>572</v>
      </c>
      <c r="N33" s="164">
        <v>200000</v>
      </c>
      <c r="O33" s="86" t="s">
        <v>733</v>
      </c>
      <c r="P33" s="65"/>
      <c r="Q33" s="66">
        <v>200000</v>
      </c>
      <c r="R33" s="66">
        <f>IF(K33=1,Q33+Q33*$C$770,IF(K33=2,Q33+Q33*$C$771,IF(K33=3,Q33+Q33*$C$772,IF(K33=4,Q33+Q33*$C$773,IF(K33=5,Q33+Q33*$C$774,IF(K33=6,Q33+Q33*$C$775))))))</f>
        <v>200000</v>
      </c>
      <c r="S33" s="22"/>
      <c r="T33" s="116"/>
      <c r="U33" s="111"/>
      <c r="V33" s="15"/>
    </row>
    <row r="34" spans="1:22" s="32" customFormat="1" ht="15.75" customHeight="1" x14ac:dyDescent="0.3">
      <c r="A34" s="60" t="s">
        <v>588</v>
      </c>
      <c r="B34" s="61" t="s">
        <v>180</v>
      </c>
      <c r="C34" s="62"/>
      <c r="D34" s="63" t="s">
        <v>12</v>
      </c>
      <c r="E34" s="63" t="s">
        <v>345</v>
      </c>
      <c r="F34" s="60"/>
      <c r="G34" s="60"/>
      <c r="H34" s="60" t="s">
        <v>659</v>
      </c>
      <c r="I34" s="200" t="str">
        <f>CONCATENATE(H34,A34)</f>
        <v>810009061</v>
      </c>
      <c r="J34" s="67" t="s">
        <v>318</v>
      </c>
      <c r="K34" s="65">
        <v>1</v>
      </c>
      <c r="L34" s="86" t="s">
        <v>456</v>
      </c>
      <c r="M34" s="86" t="s">
        <v>570</v>
      </c>
      <c r="N34" s="164">
        <v>295000</v>
      </c>
      <c r="O34" s="86" t="s">
        <v>733</v>
      </c>
      <c r="P34" s="65"/>
      <c r="Q34" s="66">
        <v>200000</v>
      </c>
      <c r="R34" s="66">
        <f>IF(K34=1,Q34+Q34*$C$770,IF(K34=2,Q34+Q34*$C$771,IF(K34=3,Q34+Q34*$C$772,IF(K34=4,Q34+Q34*$C$773,IF(K34=5,Q34+Q34*$C$774,IF(K34=6,Q34+Q34*$C$775))))))</f>
        <v>200000</v>
      </c>
      <c r="S34" s="22"/>
      <c r="T34" s="116"/>
      <c r="U34" s="111"/>
      <c r="V34" s="15"/>
    </row>
    <row r="35" spans="1:22" s="32" customFormat="1" ht="15.75" customHeight="1" x14ac:dyDescent="0.3">
      <c r="A35" s="60" t="s">
        <v>588</v>
      </c>
      <c r="B35" s="61" t="s">
        <v>180</v>
      </c>
      <c r="C35" s="62"/>
      <c r="D35" s="63" t="s">
        <v>12</v>
      </c>
      <c r="E35" s="63" t="s">
        <v>345</v>
      </c>
      <c r="F35" s="60"/>
      <c r="G35" s="60"/>
      <c r="H35" s="60" t="s">
        <v>643</v>
      </c>
      <c r="I35" s="200" t="str">
        <f>CONCATENATE(H35,A35)</f>
        <v>852209061</v>
      </c>
      <c r="J35" s="64" t="s">
        <v>489</v>
      </c>
      <c r="K35" s="65">
        <v>1</v>
      </c>
      <c r="L35" s="86" t="s">
        <v>456</v>
      </c>
      <c r="M35" s="86" t="s">
        <v>613</v>
      </c>
      <c r="N35" s="164">
        <v>100000</v>
      </c>
      <c r="O35" s="86" t="s">
        <v>733</v>
      </c>
      <c r="P35" s="65"/>
      <c r="Q35" s="66">
        <v>100000</v>
      </c>
      <c r="R35" s="66">
        <f>IF(K35=1,Q35+Q35*$C$770,IF(K35=2,Q35+Q35*$C$771,IF(K35=3,Q35+Q35*$C$772,IF(K35=4,Q35+Q35*$C$773,IF(K35=5,Q35+Q35*$C$774,IF(K35=6,Q35+Q35*$C$775))))))</f>
        <v>100000</v>
      </c>
      <c r="S35" s="22"/>
      <c r="T35" s="116"/>
      <c r="U35" s="111"/>
      <c r="V35" s="15"/>
    </row>
    <row r="36" spans="1:22" s="32" customFormat="1" ht="15.75" customHeight="1" x14ac:dyDescent="0.3">
      <c r="A36" s="60" t="s">
        <v>620</v>
      </c>
      <c r="B36" s="61" t="s">
        <v>180</v>
      </c>
      <c r="C36" s="62"/>
      <c r="D36" s="63" t="s">
        <v>0</v>
      </c>
      <c r="E36" s="63" t="s">
        <v>345</v>
      </c>
      <c r="F36" s="60"/>
      <c r="G36" s="60"/>
      <c r="H36" s="60" t="s">
        <v>565</v>
      </c>
      <c r="I36" s="200" t="str">
        <f>CONCATENATE(H36,A36)</f>
        <v>820409430</v>
      </c>
      <c r="J36" s="64" t="s">
        <v>312</v>
      </c>
      <c r="K36" s="65">
        <v>1</v>
      </c>
      <c r="L36" s="86" t="s">
        <v>456</v>
      </c>
      <c r="M36" s="86" t="s">
        <v>606</v>
      </c>
      <c r="N36" s="164">
        <v>75000</v>
      </c>
      <c r="O36" s="86" t="s">
        <v>733</v>
      </c>
      <c r="P36" s="65"/>
      <c r="Q36" s="66">
        <v>75000</v>
      </c>
      <c r="R36" s="66">
        <f>IF(K36=1,Q36+Q36*$C$770,IF(K36=2,Q36+Q36*$C$771,IF(K36=3,Q36+Q36*$C$772,IF(K36=4,Q36+Q36*$C$773,IF(K36=5,Q36+Q36*$C$774,IF(K36=6,Q36+Q36*$C$775))))))</f>
        <v>75000</v>
      </c>
      <c r="S36" s="22"/>
      <c r="T36" s="116"/>
      <c r="U36" s="111"/>
      <c r="V36" s="15"/>
    </row>
    <row r="37" spans="1:22" s="32" customFormat="1" ht="15.75" customHeight="1" x14ac:dyDescent="0.3">
      <c r="A37" s="60" t="s">
        <v>619</v>
      </c>
      <c r="B37" s="61" t="s">
        <v>180</v>
      </c>
      <c r="C37" s="62"/>
      <c r="D37" s="63" t="s">
        <v>345</v>
      </c>
      <c r="E37" s="63" t="s">
        <v>345</v>
      </c>
      <c r="F37" s="60"/>
      <c r="G37" s="60"/>
      <c r="H37" s="60" t="s">
        <v>596</v>
      </c>
      <c r="I37" s="200" t="str">
        <f>CONCATENATE(H37,A37)</f>
        <v>811509002</v>
      </c>
      <c r="J37" s="64" t="s">
        <v>507</v>
      </c>
      <c r="K37" s="65">
        <v>1</v>
      </c>
      <c r="L37" s="86" t="s">
        <v>456</v>
      </c>
      <c r="M37" s="86" t="s">
        <v>575</v>
      </c>
      <c r="N37" s="164">
        <v>15000</v>
      </c>
      <c r="O37" s="86" t="s">
        <v>733</v>
      </c>
      <c r="P37" s="65"/>
      <c r="Q37" s="66">
        <v>15000</v>
      </c>
      <c r="R37" s="66">
        <f>IF(K37=1,Q37+Q37*$C$770,IF(K37=2,Q37+Q37*$C$771,IF(K37=3,Q37+Q37*$C$772,IF(K37=4,Q37+Q37*$C$773,IF(K37=5,Q37+Q37*$C$774,IF(K37=6,Q37+Q37*$C$775))))))</f>
        <v>15000</v>
      </c>
      <c r="S37" s="22"/>
      <c r="T37" s="116"/>
      <c r="U37" s="111"/>
      <c r="V37" s="15"/>
    </row>
    <row r="38" spans="1:22" s="32" customFormat="1" ht="15.75" customHeight="1" x14ac:dyDescent="0.3">
      <c r="A38" s="60" t="s">
        <v>633</v>
      </c>
      <c r="B38" s="61" t="s">
        <v>180</v>
      </c>
      <c r="C38" s="62"/>
      <c r="D38" s="63" t="s">
        <v>763</v>
      </c>
      <c r="E38" s="63" t="s">
        <v>763</v>
      </c>
      <c r="F38" s="60"/>
      <c r="G38" s="60"/>
      <c r="H38" s="60" t="s">
        <v>645</v>
      </c>
      <c r="I38" s="200" t="str">
        <f>CONCATENATE(H38,A38)</f>
        <v>840609420</v>
      </c>
      <c r="J38" s="64" t="s">
        <v>718</v>
      </c>
      <c r="K38" s="65">
        <v>1</v>
      </c>
      <c r="L38" s="86" t="s">
        <v>456</v>
      </c>
      <c r="M38" s="86"/>
      <c r="N38" s="164"/>
      <c r="O38" s="86" t="s">
        <v>733</v>
      </c>
      <c r="P38" s="65"/>
      <c r="Q38" s="66">
        <v>7785000</v>
      </c>
      <c r="R38" s="66">
        <f>IF(K38=1,Q38+Q38*$C$770,IF(K38=2,Q38+Q38*$C$771,IF(K38=3,Q38+Q38*$C$772,IF(K38=4,Q38+Q38*$C$773,IF(K38=5,Q38+Q38*$C$774,IF(K38=6,Q38+Q38*$C$775))))))</f>
        <v>7785000</v>
      </c>
      <c r="S38" s="22"/>
      <c r="T38" s="116"/>
      <c r="U38" s="111"/>
      <c r="V38" s="15"/>
    </row>
    <row r="39" spans="1:22" s="32" customFormat="1" ht="15.75" customHeight="1" x14ac:dyDescent="0.3">
      <c r="A39" s="60" t="s">
        <v>648</v>
      </c>
      <c r="B39" s="61" t="s">
        <v>180</v>
      </c>
      <c r="C39" s="62"/>
      <c r="D39" s="63" t="s">
        <v>351</v>
      </c>
      <c r="E39" s="63" t="s">
        <v>351</v>
      </c>
      <c r="F39" s="60"/>
      <c r="G39" s="60"/>
      <c r="H39" s="60" t="s">
        <v>584</v>
      </c>
      <c r="I39" s="200" t="str">
        <f>CONCATENATE(H39,A39)</f>
        <v>830009421</v>
      </c>
      <c r="J39" s="64" t="s">
        <v>358</v>
      </c>
      <c r="K39" s="65">
        <v>1</v>
      </c>
      <c r="L39" s="86" t="s">
        <v>456</v>
      </c>
      <c r="M39" s="86" t="s">
        <v>606</v>
      </c>
      <c r="N39" s="164">
        <v>800000</v>
      </c>
      <c r="O39" s="86" t="s">
        <v>733</v>
      </c>
      <c r="P39" s="65"/>
      <c r="Q39" s="66">
        <v>800000</v>
      </c>
      <c r="R39" s="66">
        <f>IF(K39=1,Q39+Q39*$C$770,IF(K39=2,Q39+Q39*$C$771,IF(K39=3,Q39+Q39*$C$772,IF(K39=4,Q39+Q39*$C$773,IF(K39=5,Q39+Q39*$C$774,IF(K39=6,Q39+Q39*$C$775))))))</f>
        <v>800000</v>
      </c>
      <c r="S39" s="22"/>
      <c r="T39" s="116"/>
      <c r="U39" s="111"/>
      <c r="V39" s="15"/>
    </row>
    <row r="40" spans="1:22" s="32" customFormat="1" ht="15.75" customHeight="1" x14ac:dyDescent="0.3">
      <c r="A40" s="60" t="s">
        <v>652</v>
      </c>
      <c r="B40" s="61" t="s">
        <v>180</v>
      </c>
      <c r="C40" s="62"/>
      <c r="D40" s="63" t="s">
        <v>351</v>
      </c>
      <c r="E40" s="63" t="s">
        <v>351</v>
      </c>
      <c r="F40" s="60"/>
      <c r="G40" s="60"/>
      <c r="H40" s="60" t="s">
        <v>653</v>
      </c>
      <c r="I40" s="200" t="str">
        <f>CONCATENATE(H40,A40)</f>
        <v>845009009</v>
      </c>
      <c r="J40" s="64" t="s">
        <v>376</v>
      </c>
      <c r="K40" s="65">
        <v>1</v>
      </c>
      <c r="L40" s="86" t="s">
        <v>456</v>
      </c>
      <c r="M40" s="86" t="s">
        <v>587</v>
      </c>
      <c r="N40" s="164">
        <v>8854577</v>
      </c>
      <c r="O40" s="86" t="s">
        <v>733</v>
      </c>
      <c r="P40" s="65"/>
      <c r="Q40" s="66">
        <v>4777563</v>
      </c>
      <c r="R40" s="66">
        <f>IF(K40=1,Q40+Q40*$C$770,IF(K40=2,Q40+Q40*$C$771,IF(K40=3,Q40+Q40*$C$772,IF(K40=4,Q40+Q40*$C$773,IF(K40=5,Q40+Q40*$C$774,IF(K40=6,Q40+Q40*$C$775))))))</f>
        <v>4777563</v>
      </c>
      <c r="S40" s="22"/>
      <c r="T40" s="116"/>
      <c r="U40" s="111"/>
      <c r="V40" s="15"/>
    </row>
    <row r="41" spans="1:22" s="32" customFormat="1" ht="15.75" customHeight="1" x14ac:dyDescent="0.3">
      <c r="A41" s="150" t="s">
        <v>619</v>
      </c>
      <c r="B41" s="61" t="s">
        <v>180</v>
      </c>
      <c r="C41" s="62"/>
      <c r="D41" s="63" t="s">
        <v>213</v>
      </c>
      <c r="E41" s="63" t="s">
        <v>213</v>
      </c>
      <c r="F41" s="60"/>
      <c r="G41" s="60"/>
      <c r="H41" s="60" t="s">
        <v>616</v>
      </c>
      <c r="I41" s="200" t="str">
        <f>CONCATENATE(H41,A41)</f>
        <v>860009002</v>
      </c>
      <c r="J41" s="67" t="s">
        <v>216</v>
      </c>
      <c r="K41" s="65">
        <v>1</v>
      </c>
      <c r="L41" s="86" t="s">
        <v>456</v>
      </c>
      <c r="M41" s="86" t="s">
        <v>634</v>
      </c>
      <c r="N41" s="164">
        <v>1500000</v>
      </c>
      <c r="O41" s="86" t="s">
        <v>733</v>
      </c>
      <c r="P41" s="65"/>
      <c r="Q41" s="66">
        <v>750000</v>
      </c>
      <c r="R41" s="66">
        <f>IF(K41=1,Q41+Q41*$C$770,IF(K41=2,Q41+Q41*$C$771,IF(K41=3,Q41+Q41*$C$772,IF(K41=4,Q41+Q41*$C$773,IF(K41=5,Q41+Q41*$C$774,IF(K41=6,Q41+Q41*$C$775))))))</f>
        <v>750000</v>
      </c>
      <c r="S41" s="22"/>
      <c r="T41" s="116" t="s">
        <v>723</v>
      </c>
      <c r="U41" s="111" t="s">
        <v>736</v>
      </c>
      <c r="V41" s="15"/>
    </row>
    <row r="42" spans="1:22" s="32" customFormat="1" ht="15.75" customHeight="1" x14ac:dyDescent="0.3">
      <c r="A42" s="150" t="s">
        <v>619</v>
      </c>
      <c r="B42" s="61" t="s">
        <v>180</v>
      </c>
      <c r="C42" s="62"/>
      <c r="D42" s="63" t="s">
        <v>213</v>
      </c>
      <c r="E42" s="63" t="s">
        <v>213</v>
      </c>
      <c r="F42" s="60"/>
      <c r="G42" s="60"/>
      <c r="H42" s="60" t="s">
        <v>616</v>
      </c>
      <c r="I42" s="200" t="str">
        <f>CONCATENATE(H42,A42)</f>
        <v>860009002</v>
      </c>
      <c r="J42" s="67" t="s">
        <v>746</v>
      </c>
      <c r="K42" s="65">
        <v>1</v>
      </c>
      <c r="L42" s="86" t="s">
        <v>456</v>
      </c>
      <c r="M42" s="86" t="s">
        <v>634</v>
      </c>
      <c r="N42" s="164">
        <v>2500000</v>
      </c>
      <c r="O42" s="86" t="s">
        <v>733</v>
      </c>
      <c r="P42" s="65"/>
      <c r="Q42" s="66">
        <v>2200000</v>
      </c>
      <c r="R42" s="66">
        <f>IF(K42=1,Q42+Q42*$C$770,IF(K42=2,Q42+Q42*$C$771,IF(K42=3,Q42+Q42*$C$772,IF(K42=4,Q42+Q42*$C$773,IF(K42=5,Q42+Q42*$C$774,IF(K42=6,Q42+Q42*$C$775))))))</f>
        <v>2200000</v>
      </c>
      <c r="S42" s="22"/>
      <c r="T42" s="116" t="s">
        <v>723</v>
      </c>
      <c r="U42" s="111" t="s">
        <v>771</v>
      </c>
      <c r="V42" s="15"/>
    </row>
    <row r="43" spans="1:22" s="32" customFormat="1" ht="15.75" customHeight="1" x14ac:dyDescent="0.3">
      <c r="A43" s="150" t="s">
        <v>619</v>
      </c>
      <c r="B43" s="61" t="s">
        <v>180</v>
      </c>
      <c r="C43" s="62"/>
      <c r="D43" s="63" t="s">
        <v>213</v>
      </c>
      <c r="E43" s="63" t="s">
        <v>213</v>
      </c>
      <c r="F43" s="60"/>
      <c r="G43" s="60"/>
      <c r="H43" s="60" t="s">
        <v>616</v>
      </c>
      <c r="I43" s="200" t="str">
        <f>CONCATENATE(H43,A43)</f>
        <v>860009002</v>
      </c>
      <c r="J43" s="67" t="s">
        <v>732</v>
      </c>
      <c r="K43" s="65">
        <v>1</v>
      </c>
      <c r="L43" s="86" t="s">
        <v>456</v>
      </c>
      <c r="M43" s="86" t="s">
        <v>634</v>
      </c>
      <c r="N43" s="164">
        <v>2200000</v>
      </c>
      <c r="O43" s="86" t="s">
        <v>733</v>
      </c>
      <c r="P43" s="65"/>
      <c r="Q43" s="66">
        <v>2200000</v>
      </c>
      <c r="R43" s="66">
        <f>IF(K43=1,Q43+Q43*$C$770,IF(K43=2,Q43+Q43*$C$771,IF(K43=3,Q43+Q43*$C$772,IF(K43=4,Q43+Q43*$C$773,IF(K43=5,Q43+Q43*$C$774,IF(K43=6,Q43+Q43*$C$775))))))</f>
        <v>2200000</v>
      </c>
      <c r="S43" s="22"/>
      <c r="T43" s="116" t="s">
        <v>421</v>
      </c>
      <c r="U43" s="111"/>
      <c r="V43" s="15"/>
    </row>
    <row r="44" spans="1:22" s="32" customFormat="1" ht="15.75" customHeight="1" x14ac:dyDescent="0.3">
      <c r="A44" s="150" t="s">
        <v>619</v>
      </c>
      <c r="B44" s="61" t="s">
        <v>180</v>
      </c>
      <c r="C44" s="62"/>
      <c r="D44" s="63" t="s">
        <v>213</v>
      </c>
      <c r="E44" s="63" t="s">
        <v>213</v>
      </c>
      <c r="F44" s="60"/>
      <c r="G44" s="60"/>
      <c r="H44" s="60" t="s">
        <v>616</v>
      </c>
      <c r="I44" s="200" t="str">
        <f>CONCATENATE(H44,A44)</f>
        <v>860009002</v>
      </c>
      <c r="J44" s="67" t="s">
        <v>214</v>
      </c>
      <c r="K44" s="65">
        <v>1</v>
      </c>
      <c r="L44" s="86" t="s">
        <v>456</v>
      </c>
      <c r="M44" s="86" t="s">
        <v>634</v>
      </c>
      <c r="N44" s="164">
        <v>1000000</v>
      </c>
      <c r="O44" s="86" t="s">
        <v>733</v>
      </c>
      <c r="P44" s="65"/>
      <c r="Q44" s="66">
        <v>2600000</v>
      </c>
      <c r="R44" s="66">
        <f>IF(K44=1,Q44+Q44*$C$770,IF(K44=2,Q44+Q44*$C$771,IF(K44=3,Q44+Q44*$C$772,IF(K44=4,Q44+Q44*$C$773,IF(K44=5,Q44+Q44*$C$774,IF(K44=6,Q44+Q44*$C$775))))))</f>
        <v>2600000</v>
      </c>
      <c r="S44" s="22"/>
      <c r="T44" s="116" t="s">
        <v>723</v>
      </c>
      <c r="U44" s="111"/>
      <c r="V44" s="15"/>
    </row>
    <row r="45" spans="1:22" s="32" customFormat="1" ht="15.75" customHeight="1" x14ac:dyDescent="0.3">
      <c r="A45" s="60" t="s">
        <v>619</v>
      </c>
      <c r="B45" s="61" t="s">
        <v>180</v>
      </c>
      <c r="C45" s="62"/>
      <c r="D45" s="63" t="s">
        <v>213</v>
      </c>
      <c r="E45" s="63" t="s">
        <v>213</v>
      </c>
      <c r="F45" s="60"/>
      <c r="G45" s="60"/>
      <c r="H45" s="60" t="s">
        <v>616</v>
      </c>
      <c r="I45" s="200" t="str">
        <f>CONCATENATE(H45,A45)</f>
        <v>860009002</v>
      </c>
      <c r="J45" s="67" t="s">
        <v>217</v>
      </c>
      <c r="K45" s="65">
        <v>1</v>
      </c>
      <c r="L45" s="86" t="s">
        <v>456</v>
      </c>
      <c r="M45" s="86" t="s">
        <v>634</v>
      </c>
      <c r="N45" s="164">
        <v>1000000</v>
      </c>
      <c r="O45" s="86" t="s">
        <v>733</v>
      </c>
      <c r="P45" s="65"/>
      <c r="Q45" s="66">
        <v>250000</v>
      </c>
      <c r="R45" s="66">
        <f>IF(K45=1,Q45+Q45*$C$770,IF(K45=2,Q45+Q45*$C$771,IF(K45=3,Q45+Q45*$C$772,IF(K45=4,Q45+Q45*$C$773,IF(K45=5,Q45+Q45*$C$774,IF(K45=6,Q45+Q45*$C$775))))))</f>
        <v>250000</v>
      </c>
      <c r="S45" s="22"/>
      <c r="T45" s="116" t="s">
        <v>723</v>
      </c>
      <c r="U45" s="111"/>
      <c r="V45" s="15"/>
    </row>
    <row r="46" spans="1:22" s="32" customFormat="1" ht="15.75" customHeight="1" x14ac:dyDescent="0.3">
      <c r="A46" s="60" t="s">
        <v>627</v>
      </c>
      <c r="B46" s="61" t="s">
        <v>180</v>
      </c>
      <c r="C46" s="62"/>
      <c r="D46" s="63" t="s">
        <v>351</v>
      </c>
      <c r="E46" s="63" t="s">
        <v>351</v>
      </c>
      <c r="F46" s="60"/>
      <c r="G46" s="60"/>
      <c r="H46" s="60" t="s">
        <v>628</v>
      </c>
      <c r="I46" s="200" t="str">
        <f>CONCATENATE(H46,A46)</f>
        <v>000000000</v>
      </c>
      <c r="J46" s="64" t="s">
        <v>356</v>
      </c>
      <c r="K46" s="65">
        <v>1</v>
      </c>
      <c r="L46" s="86" t="s">
        <v>456</v>
      </c>
      <c r="M46" s="86" t="s">
        <v>572</v>
      </c>
      <c r="N46" s="164">
        <v>827000</v>
      </c>
      <c r="O46" s="86" t="s">
        <v>733</v>
      </c>
      <c r="P46" s="65"/>
      <c r="Q46" s="66">
        <v>827000</v>
      </c>
      <c r="R46" s="66">
        <f>IF(K46=1,Q46+Q46*$C$770,IF(K46=2,Q46+Q46*$C$771,IF(K46=3,Q46+Q46*$C$772,IF(K46=4,Q46+Q46*$C$773,IF(K46=5,Q46+Q46*$C$774,IF(K46=6,Q46+Q46*$C$775))))))</f>
        <v>827000</v>
      </c>
      <c r="S46" s="22"/>
      <c r="T46" s="116"/>
      <c r="U46" s="111"/>
      <c r="V46" s="15"/>
    </row>
    <row r="47" spans="1:22" s="32" customFormat="1" ht="15.75" customHeight="1" x14ac:dyDescent="0.3">
      <c r="A47" s="60" t="s">
        <v>398</v>
      </c>
      <c r="B47" s="61" t="s">
        <v>399</v>
      </c>
      <c r="C47" s="62"/>
      <c r="D47" s="63" t="s">
        <v>345</v>
      </c>
      <c r="E47" s="63" t="s">
        <v>345</v>
      </c>
      <c r="F47" s="60"/>
      <c r="G47" s="60"/>
      <c r="H47" s="60" t="s">
        <v>563</v>
      </c>
      <c r="I47" s="200" t="str">
        <f>CONCATENATE(H47,A47)</f>
        <v>852006997</v>
      </c>
      <c r="J47" s="64" t="s">
        <v>181</v>
      </c>
      <c r="K47" s="65">
        <v>1</v>
      </c>
      <c r="L47" s="86" t="s">
        <v>456</v>
      </c>
      <c r="M47" s="86" t="s">
        <v>578</v>
      </c>
      <c r="N47" s="164">
        <v>60000</v>
      </c>
      <c r="O47" s="86" t="s">
        <v>733</v>
      </c>
      <c r="P47" s="65"/>
      <c r="Q47" s="66">
        <v>60000</v>
      </c>
      <c r="R47" s="66">
        <f>IF(K47=1,Q47+Q47*$C$770,IF(K47=2,Q47+Q47*$C$771,IF(K47=3,Q47+Q47*$C$772,IF(K47=4,Q47+Q47*$C$773,IF(K47=5,Q47+Q47*$C$774,IF(K47=6,Q47+Q47*$C$775))))))</f>
        <v>60000</v>
      </c>
      <c r="S47" s="22"/>
      <c r="T47" s="116" t="s">
        <v>437</v>
      </c>
      <c r="U47" s="111"/>
      <c r="V47" s="15"/>
    </row>
    <row r="48" spans="1:22" s="32" customFormat="1" ht="15.75" customHeight="1" x14ac:dyDescent="0.3">
      <c r="A48" s="60" t="s">
        <v>28</v>
      </c>
      <c r="B48" s="61" t="s">
        <v>146</v>
      </c>
      <c r="C48" s="62">
        <v>1990</v>
      </c>
      <c r="D48" s="63" t="s">
        <v>87</v>
      </c>
      <c r="E48" s="63" t="s">
        <v>344</v>
      </c>
      <c r="F48" s="60"/>
      <c r="G48" s="60"/>
      <c r="H48" s="60" t="s">
        <v>562</v>
      </c>
      <c r="I48" s="200" t="str">
        <f>CONCATENATE(H48,A48)</f>
        <v>852500351</v>
      </c>
      <c r="J48" s="64" t="s">
        <v>1</v>
      </c>
      <c r="K48" s="65">
        <v>1</v>
      </c>
      <c r="L48" s="86" t="s">
        <v>456</v>
      </c>
      <c r="M48" s="86" t="s">
        <v>606</v>
      </c>
      <c r="N48" s="164">
        <v>194596</v>
      </c>
      <c r="O48" s="86" t="s">
        <v>733</v>
      </c>
      <c r="P48" s="65"/>
      <c r="Q48" s="66">
        <v>194596</v>
      </c>
      <c r="R48" s="66">
        <f>IF(K48=1,Q48+Q48*$C$770,IF(K48=2,Q48+Q48*$C$771,IF(K48=3,Q48+Q48*$C$772,IF(K48=4,Q48+Q48*$C$773,IF(K48=5,Q48+Q48*$C$774,IF(K48=6,Q48+Q48*$C$775))))))</f>
        <v>194596</v>
      </c>
      <c r="S48" s="22"/>
      <c r="T48" s="116" t="s">
        <v>436</v>
      </c>
      <c r="U48" s="111"/>
      <c r="V48" s="15"/>
    </row>
    <row r="49" spans="1:24" s="32" customFormat="1" ht="15.75" customHeight="1" x14ac:dyDescent="0.3">
      <c r="A49" s="60" t="s">
        <v>32</v>
      </c>
      <c r="B49" s="61" t="s">
        <v>143</v>
      </c>
      <c r="C49" s="62">
        <v>1971</v>
      </c>
      <c r="D49" s="63" t="s">
        <v>87</v>
      </c>
      <c r="E49" s="63" t="s">
        <v>344</v>
      </c>
      <c r="F49" s="60"/>
      <c r="G49" s="60"/>
      <c r="H49" s="60" t="s">
        <v>569</v>
      </c>
      <c r="I49" s="200" t="str">
        <f>CONCATENATE(H49,A49)</f>
        <v>840700331</v>
      </c>
      <c r="J49" s="64" t="s">
        <v>7</v>
      </c>
      <c r="K49" s="65">
        <v>1</v>
      </c>
      <c r="L49" s="86" t="s">
        <v>456</v>
      </c>
      <c r="M49" s="86" t="s">
        <v>570</v>
      </c>
      <c r="N49" s="164"/>
      <c r="O49" s="86" t="s">
        <v>733</v>
      </c>
      <c r="P49" s="65"/>
      <c r="Q49" s="66">
        <v>9879</v>
      </c>
      <c r="R49" s="66">
        <f>IF(K49=1,Q49+Q49*$C$770,IF(K49=2,Q49+Q49*$C$771,IF(K49=3,Q49+Q49*$C$772,IF(K49=4,Q49+Q49*$C$773,IF(K49=5,Q49+Q49*$C$774,IF(K49=6,Q49+Q49*$C$775))))))</f>
        <v>9879</v>
      </c>
      <c r="S49" s="22"/>
      <c r="T49" s="116" t="s">
        <v>437</v>
      </c>
      <c r="U49" s="111"/>
      <c r="V49" s="15"/>
    </row>
    <row r="50" spans="1:24" s="32" customFormat="1" ht="15.75" customHeight="1" x14ac:dyDescent="0.3">
      <c r="A50" s="60" t="s">
        <v>32</v>
      </c>
      <c r="B50" s="61" t="s">
        <v>143</v>
      </c>
      <c r="C50" s="62">
        <v>1971</v>
      </c>
      <c r="D50" s="63" t="s">
        <v>12</v>
      </c>
      <c r="E50" s="63" t="s">
        <v>344</v>
      </c>
      <c r="F50" s="60" t="s">
        <v>544</v>
      </c>
      <c r="G50" s="60"/>
      <c r="H50" s="60" t="s">
        <v>567</v>
      </c>
      <c r="I50" s="200" t="str">
        <f>CONCATENATE(H50,A50)</f>
        <v>851100331</v>
      </c>
      <c r="J50" s="64" t="s">
        <v>447</v>
      </c>
      <c r="K50" s="65">
        <v>1</v>
      </c>
      <c r="L50" s="86" t="s">
        <v>456</v>
      </c>
      <c r="M50" s="174" t="s">
        <v>582</v>
      </c>
      <c r="N50" s="164">
        <v>322281</v>
      </c>
      <c r="O50" s="86" t="s">
        <v>733</v>
      </c>
      <c r="P50" s="65"/>
      <c r="Q50" s="66">
        <v>330203</v>
      </c>
      <c r="R50" s="66">
        <f>IF(K50=1,Q50+Q50*$C$770,IF(K50=2,Q50+Q50*$C$771,IF(K50=3,Q50+Q50*$C$772,IF(K50=4,Q50+Q50*$C$773,IF(K50=5,Q50+Q50*$C$774,IF(K50=6,Q50+Q50*$C$775))))))</f>
        <v>330203</v>
      </c>
      <c r="S50" s="22">
        <v>150000</v>
      </c>
      <c r="T50" s="116" t="s">
        <v>731</v>
      </c>
      <c r="U50" s="111"/>
      <c r="V50" s="15"/>
    </row>
    <row r="51" spans="1:24" s="32" customFormat="1" ht="15.75" customHeight="1" x14ac:dyDescent="0.3">
      <c r="A51" s="150" t="s">
        <v>32</v>
      </c>
      <c r="B51" s="149" t="s">
        <v>143</v>
      </c>
      <c r="C51" s="155">
        <v>1971</v>
      </c>
      <c r="D51" s="156" t="s">
        <v>12</v>
      </c>
      <c r="E51" s="156" t="s">
        <v>345</v>
      </c>
      <c r="F51" s="150"/>
      <c r="G51" s="150"/>
      <c r="H51" s="150" t="s">
        <v>586</v>
      </c>
      <c r="I51" s="200" t="str">
        <f>CONCATENATE(H51,A51)</f>
        <v>840450331</v>
      </c>
      <c r="J51" s="106" t="s">
        <v>520</v>
      </c>
      <c r="K51" s="157">
        <v>1</v>
      </c>
      <c r="L51" s="107" t="s">
        <v>456</v>
      </c>
      <c r="M51" s="107" t="s">
        <v>572</v>
      </c>
      <c r="N51" s="166"/>
      <c r="O51" s="107" t="s">
        <v>733</v>
      </c>
      <c r="P51" s="157"/>
      <c r="Q51" s="108">
        <v>150000</v>
      </c>
      <c r="R51" s="108">
        <f>IF(K51=1,Q51+Q51*$C$770,IF(K51=2,Q51+Q51*$C$771,IF(K51=3,Q51+Q51*$C$772,IF(K51=4,Q51+Q51*$C$773,IF(K51=5,Q51+Q51*$C$774,IF(K51=6,Q51+Q51*$C$775))))))</f>
        <v>150000</v>
      </c>
      <c r="S51" s="22"/>
      <c r="T51" s="116" t="s">
        <v>723</v>
      </c>
      <c r="U51" s="111"/>
      <c r="V51" s="14"/>
      <c r="W51" s="14"/>
      <c r="X51" s="14"/>
    </row>
    <row r="52" spans="1:24" s="32" customFormat="1" ht="15.75" customHeight="1" x14ac:dyDescent="0.3">
      <c r="A52" s="60" t="s">
        <v>33</v>
      </c>
      <c r="B52" s="61" t="s">
        <v>126</v>
      </c>
      <c r="C52" s="62">
        <v>2008</v>
      </c>
      <c r="D52" s="63" t="s">
        <v>12</v>
      </c>
      <c r="E52" s="63" t="s">
        <v>344</v>
      </c>
      <c r="F52" s="60"/>
      <c r="G52" s="60"/>
      <c r="H52" s="60" t="s">
        <v>598</v>
      </c>
      <c r="I52" s="200" t="str">
        <f>CONCATENATE(H52,A52)</f>
        <v>861100093</v>
      </c>
      <c r="J52" s="64" t="s">
        <v>294</v>
      </c>
      <c r="K52" s="65">
        <v>1</v>
      </c>
      <c r="L52" s="86" t="s">
        <v>456</v>
      </c>
      <c r="M52" s="174" t="s">
        <v>599</v>
      </c>
      <c r="N52" s="164">
        <v>582703</v>
      </c>
      <c r="O52" s="86" t="s">
        <v>733</v>
      </c>
      <c r="P52" s="65"/>
      <c r="Q52" s="66">
        <v>90576</v>
      </c>
      <c r="R52" s="66">
        <f>IF(K52=1,Q52+Q52*$C$770,IF(K52=2,Q52+Q52*$C$771,IF(K52=3,Q52+Q52*$C$772,IF(K52=4,Q52+Q52*$C$773,IF(K52=5,Q52+Q52*$C$774,IF(K52=6,Q52+Q52*$C$775))))))</f>
        <v>90576</v>
      </c>
      <c r="S52" s="22"/>
      <c r="T52" s="116" t="s">
        <v>421</v>
      </c>
      <c r="U52" s="111" t="s">
        <v>465</v>
      </c>
      <c r="V52" s="15"/>
      <c r="W52" s="14"/>
      <c r="X52" s="14"/>
    </row>
    <row r="53" spans="1:24" ht="15.75" customHeight="1" x14ac:dyDescent="0.3">
      <c r="A53" s="60" t="s">
        <v>34</v>
      </c>
      <c r="B53" s="61" t="s">
        <v>162</v>
      </c>
      <c r="C53" s="62">
        <v>1977</v>
      </c>
      <c r="D53" s="63" t="s">
        <v>12</v>
      </c>
      <c r="E53" s="63" t="s">
        <v>345</v>
      </c>
      <c r="F53" s="60"/>
      <c r="G53" s="60"/>
      <c r="H53" s="60" t="s">
        <v>563</v>
      </c>
      <c r="I53" s="200" t="str">
        <f>CONCATENATE(H53,A53)</f>
        <v>852000911</v>
      </c>
      <c r="J53" s="64" t="s">
        <v>397</v>
      </c>
      <c r="K53" s="65">
        <v>1</v>
      </c>
      <c r="L53" s="86" t="s">
        <v>456</v>
      </c>
      <c r="M53" s="86" t="s">
        <v>578</v>
      </c>
      <c r="N53" s="164">
        <v>60000</v>
      </c>
      <c r="O53" s="86" t="s">
        <v>733</v>
      </c>
      <c r="P53" s="65"/>
      <c r="Q53" s="66">
        <v>60000</v>
      </c>
      <c r="R53" s="66">
        <f>IF(K53=1,Q53+Q53*$C$770,IF(K53=2,Q53+Q53*$C$771,IF(K53=3,Q53+Q53*$C$772,IF(K53=4,Q53+Q53*$C$773,IF(K53=5,Q53+Q53*$C$774,IF(K53=6,Q53+Q53*$C$775))))))</f>
        <v>60000</v>
      </c>
      <c r="S53" s="22"/>
      <c r="T53" s="116" t="s">
        <v>531</v>
      </c>
      <c r="U53" s="111"/>
      <c r="V53" s="15"/>
    </row>
    <row r="54" spans="1:24" ht="15.75" customHeight="1" x14ac:dyDescent="0.3">
      <c r="A54" s="150" t="s">
        <v>66</v>
      </c>
      <c r="B54" s="61" t="s">
        <v>137</v>
      </c>
      <c r="C54" s="62">
        <v>1923</v>
      </c>
      <c r="D54" s="63" t="s">
        <v>12</v>
      </c>
      <c r="E54" s="63" t="s">
        <v>345</v>
      </c>
      <c r="F54" s="60"/>
      <c r="G54" s="60"/>
      <c r="H54" s="60" t="s">
        <v>563</v>
      </c>
      <c r="I54" s="200" t="str">
        <f>CONCATENATE(H54,A54)</f>
        <v>852000242</v>
      </c>
      <c r="J54" s="64" t="s">
        <v>498</v>
      </c>
      <c r="K54" s="65">
        <v>1</v>
      </c>
      <c r="L54" s="86" t="s">
        <v>456</v>
      </c>
      <c r="M54" s="86" t="s">
        <v>578</v>
      </c>
      <c r="N54" s="164">
        <v>40000</v>
      </c>
      <c r="O54" s="86" t="s">
        <v>733</v>
      </c>
      <c r="P54" s="65"/>
      <c r="Q54" s="66">
        <v>40000</v>
      </c>
      <c r="R54" s="66">
        <f>IF(K54=1,Q54+Q54*$C$770,IF(K54=2,Q54+Q54*$C$771,IF(K54=3,Q54+Q54*$C$772,IF(K54=4,Q54+Q54*$C$773,IF(K54=5,Q54+Q54*$C$774,IF(K54=6,Q54+Q54*$C$775))))))</f>
        <v>40000</v>
      </c>
      <c r="S54" s="22"/>
      <c r="T54" s="116"/>
      <c r="U54" s="111"/>
      <c r="V54" s="15"/>
    </row>
    <row r="55" spans="1:24" s="32" customFormat="1" ht="15.75" customHeight="1" x14ac:dyDescent="0.3">
      <c r="A55" s="60" t="s">
        <v>95</v>
      </c>
      <c r="B55" s="61" t="s">
        <v>167</v>
      </c>
      <c r="C55" s="62">
        <v>1984</v>
      </c>
      <c r="D55" s="63" t="s">
        <v>87</v>
      </c>
      <c r="E55" s="63" t="s">
        <v>344</v>
      </c>
      <c r="F55" s="60"/>
      <c r="G55" s="60"/>
      <c r="H55" s="60" t="s">
        <v>562</v>
      </c>
      <c r="I55" s="200" t="str">
        <f>CONCATENATE(H55,A55)</f>
        <v>852500951</v>
      </c>
      <c r="J55" s="64" t="s">
        <v>265</v>
      </c>
      <c r="K55" s="65">
        <v>1</v>
      </c>
      <c r="L55" s="86" t="s">
        <v>456</v>
      </c>
      <c r="M55" s="174" t="s">
        <v>615</v>
      </c>
      <c r="N55" s="164">
        <v>995273</v>
      </c>
      <c r="O55" s="86" t="s">
        <v>733</v>
      </c>
      <c r="P55" s="65"/>
      <c r="Q55" s="66">
        <v>222769</v>
      </c>
      <c r="R55" s="66">
        <f>IF(K55=1,Q55+Q55*$C$770,IF(K55=2,Q55+Q55*$C$771,IF(K55=3,Q55+Q55*$C$772,IF(K55=4,Q55+Q55*$C$773,IF(K55=5,Q55+Q55*$C$774,IF(K55=6,Q55+Q55*$C$775))))))</f>
        <v>222769</v>
      </c>
      <c r="S55" s="22"/>
      <c r="T55" s="116" t="s">
        <v>421</v>
      </c>
      <c r="U55" s="111"/>
      <c r="V55" s="14"/>
      <c r="W55" s="14"/>
      <c r="X55" s="14"/>
    </row>
    <row r="56" spans="1:24" s="32" customFormat="1" ht="15.75" customHeight="1" x14ac:dyDescent="0.3">
      <c r="A56" s="150" t="s">
        <v>46</v>
      </c>
      <c r="B56" s="61" t="s">
        <v>114</v>
      </c>
      <c r="C56" s="62">
        <v>2000</v>
      </c>
      <c r="D56" s="63" t="s">
        <v>87</v>
      </c>
      <c r="E56" s="63" t="s">
        <v>344</v>
      </c>
      <c r="F56" s="60"/>
      <c r="G56" s="60"/>
      <c r="H56" s="60" t="s">
        <v>562</v>
      </c>
      <c r="I56" s="200" t="str">
        <f>CONCATENATE(H56,A56)</f>
        <v>852500073</v>
      </c>
      <c r="J56" s="64" t="s">
        <v>287</v>
      </c>
      <c r="K56" s="65">
        <v>1</v>
      </c>
      <c r="L56" s="86" t="s">
        <v>456</v>
      </c>
      <c r="M56" s="174" t="s">
        <v>581</v>
      </c>
      <c r="N56" s="164">
        <v>1859973</v>
      </c>
      <c r="O56" s="86" t="s">
        <v>733</v>
      </c>
      <c r="P56" s="65"/>
      <c r="Q56" s="66">
        <v>1343003</v>
      </c>
      <c r="R56" s="66">
        <f>IF(K56=1,Q56+Q56*$C$770,IF(K56=2,Q56+Q56*$C$771,IF(K56=3,Q56+Q56*$C$772,IF(K56=4,Q56+Q56*$C$773,IF(K56=5,Q56+Q56*$C$774,IF(K56=6,Q56+Q56*$C$775))))))</f>
        <v>1343003</v>
      </c>
      <c r="S56" s="22"/>
      <c r="T56" s="116" t="s">
        <v>421</v>
      </c>
      <c r="U56" s="111"/>
      <c r="V56" s="15"/>
    </row>
    <row r="57" spans="1:24" s="32" customFormat="1" ht="15.75" customHeight="1" x14ac:dyDescent="0.3">
      <c r="A57" s="150" t="s">
        <v>46</v>
      </c>
      <c r="B57" s="61" t="s">
        <v>114</v>
      </c>
      <c r="C57" s="62">
        <v>2000</v>
      </c>
      <c r="D57" s="63" t="s">
        <v>0</v>
      </c>
      <c r="E57" s="63" t="s">
        <v>345</v>
      </c>
      <c r="F57" s="60"/>
      <c r="G57" s="60"/>
      <c r="H57" s="60" t="s">
        <v>580</v>
      </c>
      <c r="I57" s="200" t="str">
        <f>CONCATENATE(H57,A57)</f>
        <v>820500073</v>
      </c>
      <c r="J57" s="64" t="s">
        <v>288</v>
      </c>
      <c r="K57" s="65">
        <v>1</v>
      </c>
      <c r="L57" s="86" t="s">
        <v>456</v>
      </c>
      <c r="M57" s="86" t="s">
        <v>579</v>
      </c>
      <c r="N57" s="164">
        <v>35000</v>
      </c>
      <c r="O57" s="86" t="s">
        <v>733</v>
      </c>
      <c r="P57" s="65"/>
      <c r="Q57" s="66">
        <v>35000</v>
      </c>
      <c r="R57" s="66">
        <f>IF(K57=1,Q57+Q57*$C$770,IF(K57=2,Q57+Q57*$C$771,IF(K57=3,Q57+Q57*$C$772,IF(K57=4,Q57+Q57*$C$773,IF(K57=5,Q57+Q57*$C$774,IF(K57=6,Q57+Q57*$C$775))))))</f>
        <v>35000</v>
      </c>
      <c r="S57" s="22"/>
      <c r="T57" s="116" t="s">
        <v>421</v>
      </c>
      <c r="U57" s="111"/>
      <c r="V57" s="15"/>
      <c r="W57" s="14"/>
      <c r="X57" s="14"/>
    </row>
    <row r="58" spans="1:24" s="32" customFormat="1" ht="15.75" customHeight="1" x14ac:dyDescent="0.3">
      <c r="A58" s="150" t="s">
        <v>38</v>
      </c>
      <c r="B58" s="149" t="s">
        <v>174</v>
      </c>
      <c r="C58" s="155">
        <v>1995</v>
      </c>
      <c r="D58" s="156" t="s">
        <v>12</v>
      </c>
      <c r="E58" s="156" t="s">
        <v>345</v>
      </c>
      <c r="F58" s="150"/>
      <c r="G58" s="150"/>
      <c r="H58" s="150" t="s">
        <v>598</v>
      </c>
      <c r="I58" s="200" t="str">
        <f>CONCATENATE(H58,A58)</f>
        <v>861107071</v>
      </c>
      <c r="J58" s="106" t="s">
        <v>551</v>
      </c>
      <c r="K58" s="157">
        <v>1</v>
      </c>
      <c r="L58" s="107" t="s">
        <v>456</v>
      </c>
      <c r="M58" s="107"/>
      <c r="N58" s="166"/>
      <c r="O58" s="107" t="s">
        <v>733</v>
      </c>
      <c r="P58" s="157"/>
      <c r="Q58" s="108"/>
      <c r="R58" s="108"/>
      <c r="S58" s="22"/>
      <c r="T58" s="116" t="s">
        <v>745</v>
      </c>
      <c r="U58" s="111" t="s">
        <v>553</v>
      </c>
      <c r="V58" s="15"/>
      <c r="W58" s="14"/>
      <c r="X58" s="14"/>
    </row>
    <row r="59" spans="1:24" s="32" customFormat="1" ht="15.75" customHeight="1" x14ac:dyDescent="0.3">
      <c r="A59" s="150" t="s">
        <v>40</v>
      </c>
      <c r="B59" s="61" t="s">
        <v>142</v>
      </c>
      <c r="C59" s="62">
        <v>1971</v>
      </c>
      <c r="D59" s="63" t="s">
        <v>87</v>
      </c>
      <c r="E59" s="63" t="s">
        <v>87</v>
      </c>
      <c r="F59" s="60"/>
      <c r="G59" s="60"/>
      <c r="H59" s="60" t="s">
        <v>560</v>
      </c>
      <c r="I59" s="200" t="str">
        <f>CONCATENATE(H59,A59)</f>
        <v>861000321</v>
      </c>
      <c r="J59" s="64" t="s">
        <v>500</v>
      </c>
      <c r="K59" s="65">
        <v>1</v>
      </c>
      <c r="L59" s="86" t="s">
        <v>456</v>
      </c>
      <c r="M59" s="86" t="s">
        <v>570</v>
      </c>
      <c r="N59" s="164">
        <v>10000</v>
      </c>
      <c r="O59" s="86" t="s">
        <v>733</v>
      </c>
      <c r="P59" s="65"/>
      <c r="Q59" s="66">
        <v>10000</v>
      </c>
      <c r="R59" s="66">
        <f>IF(K59=1,Q59+Q59*$C$770,IF(K59=2,Q59+Q59*$C$771,IF(K59=3,Q59+Q59*$C$772,IF(K59=4,Q59+Q59*$C$773,IF(K59=5,Q59+Q59*$C$774,IF(K59=6,Q59+Q59*$C$775))))))</f>
        <v>10000</v>
      </c>
      <c r="S59" s="22"/>
      <c r="T59" s="116" t="s">
        <v>421</v>
      </c>
      <c r="U59" s="111"/>
      <c r="V59" s="15"/>
      <c r="W59" s="14"/>
      <c r="X59" s="14"/>
    </row>
    <row r="60" spans="1:24" s="32" customFormat="1" ht="15.75" customHeight="1" x14ac:dyDescent="0.3">
      <c r="A60" s="60" t="s">
        <v>42</v>
      </c>
      <c r="B60" s="61" t="s">
        <v>159</v>
      </c>
      <c r="C60" s="62">
        <v>1973</v>
      </c>
      <c r="D60" s="63" t="s">
        <v>0</v>
      </c>
      <c r="E60" s="63" t="s">
        <v>344</v>
      </c>
      <c r="F60" s="60"/>
      <c r="G60" s="60"/>
      <c r="H60" s="60" t="s">
        <v>580</v>
      </c>
      <c r="I60" s="200" t="str">
        <f>CONCATENATE(H60,A60)</f>
        <v>820500801</v>
      </c>
      <c r="J60" s="64" t="s">
        <v>188</v>
      </c>
      <c r="K60" s="65">
        <v>1</v>
      </c>
      <c r="L60" s="86" t="s">
        <v>456</v>
      </c>
      <c r="M60" s="86" t="s">
        <v>613</v>
      </c>
      <c r="N60" s="164">
        <v>71605</v>
      </c>
      <c r="O60" s="86" t="s">
        <v>733</v>
      </c>
      <c r="P60" s="65"/>
      <c r="Q60" s="66">
        <v>16093</v>
      </c>
      <c r="R60" s="66">
        <f>IF(K60=1,Q60+Q60*$C$770,IF(K60=2,Q60+Q60*$C$771,IF(K60=3,Q60+Q60*$C$772,IF(K60=4,Q60+Q60*$C$773,IF(K60=5,Q60+Q60*$C$774,IF(K60=6,Q60+Q60*$C$775))))))</f>
        <v>16093</v>
      </c>
      <c r="S60" s="22"/>
      <c r="T60" s="116" t="s">
        <v>421</v>
      </c>
      <c r="U60" s="111"/>
      <c r="V60" s="15"/>
      <c r="W60" s="14"/>
      <c r="X60" s="14"/>
    </row>
    <row r="61" spans="1:24" s="32" customFormat="1" ht="15.75" customHeight="1" x14ac:dyDescent="0.3">
      <c r="A61" s="150" t="s">
        <v>42</v>
      </c>
      <c r="B61" s="61" t="s">
        <v>159</v>
      </c>
      <c r="C61" s="62">
        <v>1973</v>
      </c>
      <c r="D61" s="63" t="s">
        <v>12</v>
      </c>
      <c r="E61" s="63" t="s">
        <v>345</v>
      </c>
      <c r="F61" s="60"/>
      <c r="G61" s="60"/>
      <c r="H61" s="60" t="s">
        <v>563</v>
      </c>
      <c r="I61" s="200" t="str">
        <f>CONCATENATE(H61,A61)</f>
        <v>852000801</v>
      </c>
      <c r="J61" s="64" t="s">
        <v>396</v>
      </c>
      <c r="K61" s="65">
        <v>1</v>
      </c>
      <c r="L61" s="86" t="s">
        <v>456</v>
      </c>
      <c r="M61" s="86" t="s">
        <v>578</v>
      </c>
      <c r="N61" s="164">
        <v>100000</v>
      </c>
      <c r="O61" s="86" t="s">
        <v>733</v>
      </c>
      <c r="P61" s="65"/>
      <c r="Q61" s="66">
        <v>100000</v>
      </c>
      <c r="R61" s="66">
        <f>IF(K61=1,Q61+Q61*$C$770,IF(K61=2,Q61+Q61*$C$771,IF(K61=3,Q61+Q61*$C$772,IF(K61=4,Q61+Q61*$C$773,IF(K61=5,Q61+Q61*$C$774,IF(K61=6,Q61+Q61*$C$775))))))</f>
        <v>100000</v>
      </c>
      <c r="S61" s="22"/>
      <c r="T61" s="116" t="s">
        <v>723</v>
      </c>
      <c r="U61" s="111"/>
      <c r="V61" s="15"/>
      <c r="W61" s="14"/>
      <c r="X61" s="14"/>
    </row>
    <row r="62" spans="1:24" s="32" customFormat="1" ht="15.75" customHeight="1" x14ac:dyDescent="0.3">
      <c r="A62" s="60" t="s">
        <v>588</v>
      </c>
      <c r="B62" s="61" t="s">
        <v>404</v>
      </c>
      <c r="C62" s="62"/>
      <c r="D62" s="63" t="s">
        <v>12</v>
      </c>
      <c r="E62" s="63" t="s">
        <v>345</v>
      </c>
      <c r="F62" s="60"/>
      <c r="G62" s="60"/>
      <c r="H62" s="60" t="s">
        <v>563</v>
      </c>
      <c r="I62" s="200" t="str">
        <f>CONCATENATE(H62,A62)</f>
        <v>852009061</v>
      </c>
      <c r="J62" s="64" t="s">
        <v>397</v>
      </c>
      <c r="K62" s="65">
        <v>1</v>
      </c>
      <c r="L62" s="86" t="s">
        <v>456</v>
      </c>
      <c r="M62" s="86" t="s">
        <v>606</v>
      </c>
      <c r="N62" s="164">
        <v>25000</v>
      </c>
      <c r="O62" s="86" t="s">
        <v>733</v>
      </c>
      <c r="P62" s="65"/>
      <c r="Q62" s="66">
        <v>25000</v>
      </c>
      <c r="R62" s="66">
        <f>IF(K62=1,Q62+Q62*$C$770,IF(K62=2,Q62+Q62*$C$771,IF(K62=3,Q62+Q62*$C$772,IF(K62=4,Q62+Q62*$C$773,IF(K62=5,Q62+Q62*$C$774,IF(K62=6,Q62+Q62*$C$775))))))</f>
        <v>25000</v>
      </c>
      <c r="S62" s="22"/>
      <c r="T62" s="116" t="s">
        <v>723</v>
      </c>
      <c r="U62" s="111"/>
      <c r="V62" s="15"/>
      <c r="W62" s="14"/>
      <c r="X62" s="14"/>
    </row>
    <row r="63" spans="1:24" s="32" customFormat="1" ht="15.75" customHeight="1" x14ac:dyDescent="0.3">
      <c r="A63" s="150" t="s">
        <v>30</v>
      </c>
      <c r="B63" s="149" t="s">
        <v>151</v>
      </c>
      <c r="C63" s="155">
        <v>1989</v>
      </c>
      <c r="D63" s="156" t="s">
        <v>12</v>
      </c>
      <c r="E63" s="156" t="s">
        <v>345</v>
      </c>
      <c r="F63" s="150"/>
      <c r="G63" s="150"/>
      <c r="H63" s="150" t="s">
        <v>586</v>
      </c>
      <c r="I63" s="200" t="str">
        <f>CONCATENATE(H63,A63)</f>
        <v>840450451</v>
      </c>
      <c r="J63" s="106" t="s">
        <v>520</v>
      </c>
      <c r="K63" s="157">
        <v>1</v>
      </c>
      <c r="L63" s="107" t="s">
        <v>456</v>
      </c>
      <c r="M63" s="107" t="s">
        <v>572</v>
      </c>
      <c r="N63" s="166"/>
      <c r="O63" s="107" t="s">
        <v>733</v>
      </c>
      <c r="P63" s="157"/>
      <c r="Q63" s="108">
        <v>100000</v>
      </c>
      <c r="R63" s="108">
        <f>IF(K63=1,Q63+Q63*$C$770,IF(K63=2,Q63+Q63*$C$771,IF(K63=3,Q63+Q63*$C$772,IF(K63=4,Q63+Q63*$C$773,IF(K63=5,Q63+Q63*$C$774,IF(K63=6,Q63+Q63*$C$775))))))</f>
        <v>100000</v>
      </c>
      <c r="S63" s="22"/>
      <c r="T63" s="116" t="s">
        <v>421</v>
      </c>
      <c r="U63" s="111"/>
      <c r="V63" s="14"/>
      <c r="W63" s="14"/>
      <c r="X63" s="14"/>
    </row>
    <row r="64" spans="1:24" s="32" customFormat="1" ht="15.75" customHeight="1" x14ac:dyDescent="0.3">
      <c r="A64" s="150" t="s">
        <v>48</v>
      </c>
      <c r="B64" s="61" t="s">
        <v>116</v>
      </c>
      <c r="C64" s="62">
        <v>1952</v>
      </c>
      <c r="D64" s="63" t="s">
        <v>345</v>
      </c>
      <c r="E64" s="63" t="s">
        <v>345</v>
      </c>
      <c r="F64" s="60"/>
      <c r="G64" s="60"/>
      <c r="H64" s="60" t="s">
        <v>563</v>
      </c>
      <c r="I64" s="200" t="str">
        <f>CONCATENATE(H64,A64)</f>
        <v>852000081</v>
      </c>
      <c r="J64" s="64" t="s">
        <v>497</v>
      </c>
      <c r="K64" s="65">
        <v>1</v>
      </c>
      <c r="L64" s="86" t="s">
        <v>456</v>
      </c>
      <c r="M64" s="86" t="s">
        <v>578</v>
      </c>
      <c r="N64" s="164">
        <v>60000</v>
      </c>
      <c r="O64" s="86" t="s">
        <v>733</v>
      </c>
      <c r="P64" s="65"/>
      <c r="Q64" s="66">
        <v>60000</v>
      </c>
      <c r="R64" s="66">
        <f>IF(K64=1,Q64+Q64*$C$770,IF(K64=2,Q64+Q64*$C$771,IF(K64=3,Q64+Q64*$C$772,IF(K64=4,Q64+Q64*$C$773,IF(K64=5,Q64+Q64*$C$774,IF(K64=6,Q64+Q64*$C$775))))))</f>
        <v>60000</v>
      </c>
      <c r="S64" s="22"/>
      <c r="T64" s="116"/>
      <c r="U64" s="111"/>
      <c r="V64" s="15"/>
      <c r="W64" s="14"/>
      <c r="X64" s="14"/>
    </row>
    <row r="65" spans="1:24" s="32" customFormat="1" ht="15.75" customHeight="1" x14ac:dyDescent="0.3">
      <c r="A65" s="60" t="s">
        <v>50</v>
      </c>
      <c r="B65" s="61" t="s">
        <v>155</v>
      </c>
      <c r="C65" s="62">
        <v>1973</v>
      </c>
      <c r="D65" s="63" t="s">
        <v>12</v>
      </c>
      <c r="E65" s="63" t="s">
        <v>545</v>
      </c>
      <c r="F65" s="60"/>
      <c r="G65" s="60"/>
      <c r="H65" s="60" t="s">
        <v>567</v>
      </c>
      <c r="I65" s="195" t="str">
        <f>CONCATENATE(H65,A65)</f>
        <v>851100501</v>
      </c>
      <c r="J65" s="64" t="s">
        <v>999</v>
      </c>
      <c r="K65" s="65">
        <v>1</v>
      </c>
      <c r="L65" s="86" t="s">
        <v>456</v>
      </c>
      <c r="M65" s="86" t="s">
        <v>572</v>
      </c>
      <c r="N65" s="164">
        <v>400000</v>
      </c>
      <c r="O65" s="86" t="s">
        <v>733</v>
      </c>
      <c r="P65" s="65"/>
      <c r="Q65" s="66">
        <v>400000</v>
      </c>
      <c r="R65" s="66">
        <f>IF(K65=1,Q65+Q65*$C$770,IF(K65=2,Q65+Q65*$C$771,IF(K65=3,Q65+Q65*$C$772,IF(K65=4,Q65+Q65*$C$773,IF(K65=5,Q65+Q65*$C$774,IF(K65=6,Q65+Q65*$C$775))))))</f>
        <v>400000</v>
      </c>
      <c r="S65" s="22"/>
      <c r="T65" s="116" t="s">
        <v>756</v>
      </c>
      <c r="U65" s="111"/>
      <c r="V65" s="15"/>
    </row>
    <row r="66" spans="1:24" s="32" customFormat="1" ht="15.75" customHeight="1" x14ac:dyDescent="0.3">
      <c r="A66" s="60" t="s">
        <v>53</v>
      </c>
      <c r="B66" s="61" t="s">
        <v>92</v>
      </c>
      <c r="C66" s="62">
        <v>1964</v>
      </c>
      <c r="D66" s="63" t="s">
        <v>0</v>
      </c>
      <c r="E66" s="63" t="s">
        <v>345</v>
      </c>
      <c r="F66" s="60" t="s">
        <v>544</v>
      </c>
      <c r="G66" s="60"/>
      <c r="H66" s="60" t="s">
        <v>576</v>
      </c>
      <c r="I66" s="195" t="str">
        <f>CONCATENATE(H66,A66)</f>
        <v>820200031</v>
      </c>
      <c r="J66" s="64" t="s">
        <v>739</v>
      </c>
      <c r="K66" s="65">
        <v>1</v>
      </c>
      <c r="L66" s="86" t="s">
        <v>456</v>
      </c>
      <c r="M66" s="86"/>
      <c r="N66" s="164"/>
      <c r="O66" s="86" t="s">
        <v>733</v>
      </c>
      <c r="P66" s="65"/>
      <c r="Q66" s="66">
        <v>50000</v>
      </c>
      <c r="R66" s="66">
        <f>IF(K66=1,Q66+Q66*$C$770,IF(K66=2,Q66+Q66*$C$771,IF(K66=3,Q66+Q66*$C$772,IF(K66=4,Q66+Q66*$C$773,IF(K66=5,Q66+Q66*$C$774,IF(K66=6,Q66+Q66*$C$775))))))</f>
        <v>50000</v>
      </c>
      <c r="S66" s="22"/>
      <c r="T66" s="116" t="s">
        <v>441</v>
      </c>
      <c r="U66" s="111" t="s">
        <v>540</v>
      </c>
      <c r="V66" s="15"/>
      <c r="W66" s="14"/>
      <c r="X66" s="14"/>
    </row>
    <row r="67" spans="1:24" s="32" customFormat="1" ht="15.75" customHeight="1" x14ac:dyDescent="0.3">
      <c r="A67" s="60" t="s">
        <v>53</v>
      </c>
      <c r="B67" s="61" t="s">
        <v>92</v>
      </c>
      <c r="C67" s="62">
        <v>1964</v>
      </c>
      <c r="D67" s="63" t="s">
        <v>12</v>
      </c>
      <c r="E67" s="63" t="s">
        <v>344</v>
      </c>
      <c r="F67" s="60" t="s">
        <v>544</v>
      </c>
      <c r="G67" s="60"/>
      <c r="H67" s="60" t="s">
        <v>560</v>
      </c>
      <c r="I67" s="200" t="str">
        <f>CONCATENATE(H67,A67)</f>
        <v>861000031</v>
      </c>
      <c r="J67" s="64" t="s">
        <v>433</v>
      </c>
      <c r="K67" s="65">
        <v>1</v>
      </c>
      <c r="L67" s="86" t="s">
        <v>456</v>
      </c>
      <c r="M67" s="86" t="s">
        <v>558</v>
      </c>
      <c r="N67" s="164">
        <v>330487</v>
      </c>
      <c r="O67" s="86" t="s">
        <v>733</v>
      </c>
      <c r="P67" s="65" t="s">
        <v>468</v>
      </c>
      <c r="Q67" s="66">
        <v>385148</v>
      </c>
      <c r="R67" s="66">
        <f>IF(K67=1,Q67+Q67*$C$770,IF(K67=2,Q67+Q67*$C$771,IF(K67=3,Q67+Q67*$C$772,IF(K67=4,Q67+Q67*$C$773,IF(K67=5,Q67+Q67*$C$774,IF(K67=6,Q67+Q67*$C$775))))))</f>
        <v>385148</v>
      </c>
      <c r="S67" s="22">
        <v>250000</v>
      </c>
      <c r="T67" s="116" t="s">
        <v>436</v>
      </c>
      <c r="U67" s="111"/>
      <c r="V67" s="15"/>
      <c r="W67" s="14"/>
      <c r="X67" s="14"/>
    </row>
    <row r="68" spans="1:24" s="32" customFormat="1" ht="15.75" customHeight="1" x14ac:dyDescent="0.3">
      <c r="A68" s="60" t="s">
        <v>56</v>
      </c>
      <c r="B68" s="61" t="s">
        <v>163</v>
      </c>
      <c r="C68" s="62">
        <v>1977</v>
      </c>
      <c r="D68" s="63" t="s">
        <v>12</v>
      </c>
      <c r="E68" s="63" t="s">
        <v>545</v>
      </c>
      <c r="F68" s="60" t="s">
        <v>544</v>
      </c>
      <c r="G68" s="60"/>
      <c r="H68" s="60" t="s">
        <v>567</v>
      </c>
      <c r="I68" s="195" t="str">
        <f>CONCATENATE(H68,A68)</f>
        <v>851100921</v>
      </c>
      <c r="J68" s="64" t="s">
        <v>534</v>
      </c>
      <c r="K68" s="65">
        <v>1</v>
      </c>
      <c r="L68" s="86" t="s">
        <v>456</v>
      </c>
      <c r="M68" s="86" t="s">
        <v>568</v>
      </c>
      <c r="N68" s="164">
        <v>200000</v>
      </c>
      <c r="O68" s="86" t="s">
        <v>733</v>
      </c>
      <c r="P68" s="65"/>
      <c r="Q68" s="66">
        <v>200000</v>
      </c>
      <c r="R68" s="66">
        <f>IF(K68=1,Q68+Q68*$C$770,IF(K68=2,Q68+Q68*$C$771,IF(K68=3,Q68+Q68*$C$772,IF(K68=4,Q68+Q68*$C$773,IF(K68=5,Q68+Q68*$C$774,IF(K68=6,Q68+Q68*$C$775))))))</f>
        <v>200000</v>
      </c>
      <c r="S68" s="22"/>
      <c r="T68" s="116"/>
      <c r="U68" s="111"/>
      <c r="V68" s="15"/>
      <c r="W68" s="14"/>
      <c r="X68" s="14"/>
    </row>
    <row r="69" spans="1:24" s="32" customFormat="1" ht="15.75" customHeight="1" x14ac:dyDescent="0.3">
      <c r="A69" s="150" t="s">
        <v>71</v>
      </c>
      <c r="B69" s="61" t="s">
        <v>129</v>
      </c>
      <c r="C69" s="62">
        <v>1926</v>
      </c>
      <c r="D69" s="63" t="s">
        <v>12</v>
      </c>
      <c r="E69" s="63" t="s">
        <v>344</v>
      </c>
      <c r="F69" s="60" t="s">
        <v>544</v>
      </c>
      <c r="G69" s="60"/>
      <c r="H69" s="60" t="s">
        <v>560</v>
      </c>
      <c r="I69" s="195" t="str">
        <f>CONCATENATE(H69,A69)</f>
        <v>861000102</v>
      </c>
      <c r="J69" s="64" t="s">
        <v>361</v>
      </c>
      <c r="K69" s="65">
        <v>1</v>
      </c>
      <c r="L69" s="86" t="s">
        <v>456</v>
      </c>
      <c r="M69" s="86" t="s">
        <v>558</v>
      </c>
      <c r="N69" s="164"/>
      <c r="O69" s="86" t="s">
        <v>733</v>
      </c>
      <c r="P69" s="65"/>
      <c r="Q69" s="66">
        <v>1496472</v>
      </c>
      <c r="R69" s="66">
        <f>IF(K69=1,Q69+Q69*$C$770,IF(K69=2,Q69+Q69*$C$771,IF(K69=3,Q69+Q69*$C$772,IF(K69=4,Q69+Q69*$C$773,IF(K69=5,Q69+Q69*$C$774,IF(K69=6,Q69+Q69*$C$775))))))</f>
        <v>1496472</v>
      </c>
      <c r="S69" s="22"/>
      <c r="T69" s="116" t="s">
        <v>421</v>
      </c>
      <c r="U69" s="111" t="s">
        <v>492</v>
      </c>
      <c r="V69" s="15"/>
      <c r="W69" s="14"/>
      <c r="X69" s="14"/>
    </row>
    <row r="70" spans="1:24" s="32" customFormat="1" ht="15.75" customHeight="1" x14ac:dyDescent="0.3">
      <c r="A70" s="60" t="s">
        <v>71</v>
      </c>
      <c r="B70" s="61" t="s">
        <v>129</v>
      </c>
      <c r="C70" s="62">
        <v>1926</v>
      </c>
      <c r="D70" s="63" t="s">
        <v>12</v>
      </c>
      <c r="E70" s="63" t="s">
        <v>344</v>
      </c>
      <c r="F70" s="60" t="s">
        <v>544</v>
      </c>
      <c r="G70" s="60"/>
      <c r="H70" s="60" t="s">
        <v>560</v>
      </c>
      <c r="I70" s="195" t="str">
        <f>CONCATENATE(H70,A70)</f>
        <v>861000102</v>
      </c>
      <c r="J70" s="64" t="s">
        <v>192</v>
      </c>
      <c r="K70" s="65">
        <v>1</v>
      </c>
      <c r="L70" s="86" t="s">
        <v>456</v>
      </c>
      <c r="M70" s="86" t="s">
        <v>558</v>
      </c>
      <c r="N70" s="164">
        <v>5547405</v>
      </c>
      <c r="O70" s="86" t="s">
        <v>733</v>
      </c>
      <c r="P70" s="65"/>
      <c r="Q70" s="66">
        <v>1400000</v>
      </c>
      <c r="R70" s="66">
        <f>IF(K70=1,Q70+Q70*$C$770,IF(K70=2,Q70+Q70*$C$771,IF(K70=3,Q70+Q70*$C$772,IF(K70=4,Q70+Q70*$C$773,IF(K70=5,Q70+Q70*$C$774,IF(K70=6,Q70+Q70*$C$775))))))</f>
        <v>1400000</v>
      </c>
      <c r="S70" s="22"/>
      <c r="T70" s="116" t="s">
        <v>421</v>
      </c>
      <c r="U70" s="111"/>
      <c r="V70" s="15"/>
      <c r="W70" s="14"/>
      <c r="X70" s="14"/>
    </row>
    <row r="71" spans="1:24" s="32" customFormat="1" ht="15.75" customHeight="1" x14ac:dyDescent="0.3">
      <c r="A71" s="60" t="s">
        <v>71</v>
      </c>
      <c r="B71" s="61" t="s">
        <v>129</v>
      </c>
      <c r="C71" s="62">
        <v>1926</v>
      </c>
      <c r="D71" s="63" t="s">
        <v>12</v>
      </c>
      <c r="E71" s="63" t="s">
        <v>344</v>
      </c>
      <c r="F71" s="60" t="s">
        <v>544</v>
      </c>
      <c r="G71" s="60"/>
      <c r="H71" s="60" t="s">
        <v>560</v>
      </c>
      <c r="I71" s="195" t="str">
        <f>CONCATENATE(H71,A71)</f>
        <v>861000102</v>
      </c>
      <c r="J71" s="64" t="s">
        <v>193</v>
      </c>
      <c r="K71" s="65">
        <v>1</v>
      </c>
      <c r="L71" s="86" t="s">
        <v>456</v>
      </c>
      <c r="M71" s="86" t="s">
        <v>558</v>
      </c>
      <c r="N71" s="164"/>
      <c r="O71" s="86" t="s">
        <v>733</v>
      </c>
      <c r="P71" s="65"/>
      <c r="Q71" s="66">
        <v>1750000</v>
      </c>
      <c r="R71" s="66">
        <f>IF(K71=1,Q71+Q71*$C$770,IF(K71=2,Q71+Q71*$C$771,IF(K71=3,Q71+Q71*$C$772,IF(K71=4,Q71+Q71*$C$773,IF(K71=5,Q71+Q71*$C$774,IF(K71=6,Q71+Q71*$C$775))))))</f>
        <v>1750000</v>
      </c>
      <c r="S71" s="22"/>
      <c r="T71" s="116" t="s">
        <v>421</v>
      </c>
      <c r="U71" s="111" t="s">
        <v>470</v>
      </c>
      <c r="V71" s="14"/>
      <c r="W71" s="14"/>
      <c r="X71" s="14"/>
    </row>
    <row r="72" spans="1:24" s="32" customFormat="1" ht="15.75" customHeight="1" x14ac:dyDescent="0.3">
      <c r="A72" s="60" t="s">
        <v>391</v>
      </c>
      <c r="B72" s="61" t="s">
        <v>392</v>
      </c>
      <c r="C72" s="62">
        <v>1958</v>
      </c>
      <c r="D72" s="63" t="s">
        <v>12</v>
      </c>
      <c r="E72" s="63" t="s">
        <v>344</v>
      </c>
      <c r="F72" s="60"/>
      <c r="G72" s="60"/>
      <c r="H72" s="60" t="s">
        <v>560</v>
      </c>
      <c r="I72" s="200" t="str">
        <f>CONCATENATE(H72,A72)</f>
        <v>861000271</v>
      </c>
      <c r="J72" s="64" t="s">
        <v>393</v>
      </c>
      <c r="K72" s="65">
        <v>1</v>
      </c>
      <c r="L72" s="86" t="s">
        <v>456</v>
      </c>
      <c r="M72" s="174" t="s">
        <v>605</v>
      </c>
      <c r="N72" s="164">
        <v>1761576</v>
      </c>
      <c r="O72" s="86" t="s">
        <v>733</v>
      </c>
      <c r="P72" s="65" t="s">
        <v>471</v>
      </c>
      <c r="Q72" s="66">
        <v>760236</v>
      </c>
      <c r="R72" s="66">
        <f>IF(K72=1,Q72+Q72*$C$770,IF(K72=2,Q72+Q72*$C$771,IF(K72=3,Q72+Q72*$C$772,IF(K72=4,Q72+Q72*$C$773,IF(K72=5,Q72+Q72*$C$774,IF(K72=6,Q72+Q72*$C$775))))))</f>
        <v>760236</v>
      </c>
      <c r="S72" s="22"/>
      <c r="T72" s="116" t="s">
        <v>421</v>
      </c>
      <c r="U72" s="111"/>
      <c r="V72" s="14"/>
      <c r="W72" s="14"/>
      <c r="X72" s="14"/>
    </row>
    <row r="73" spans="1:24" s="32" customFormat="1" ht="15.75" customHeight="1" x14ac:dyDescent="0.3">
      <c r="A73" s="150" t="s">
        <v>60</v>
      </c>
      <c r="B73" s="61" t="s">
        <v>154</v>
      </c>
      <c r="C73" s="62">
        <v>1990</v>
      </c>
      <c r="D73" s="63" t="s">
        <v>87</v>
      </c>
      <c r="E73" s="63" t="s">
        <v>344</v>
      </c>
      <c r="F73" s="60"/>
      <c r="G73" s="60"/>
      <c r="H73" s="60" t="s">
        <v>562</v>
      </c>
      <c r="I73" s="200" t="str">
        <f>CONCATENATE(H73,A73)</f>
        <v>852500471</v>
      </c>
      <c r="J73" s="64" t="s">
        <v>257</v>
      </c>
      <c r="K73" s="65">
        <v>1</v>
      </c>
      <c r="L73" s="86" t="s">
        <v>456</v>
      </c>
      <c r="M73" s="174" t="s">
        <v>609</v>
      </c>
      <c r="N73" s="164">
        <v>1866305</v>
      </c>
      <c r="O73" s="86" t="s">
        <v>733</v>
      </c>
      <c r="P73" s="65"/>
      <c r="Q73" s="66">
        <v>1086115</v>
      </c>
      <c r="R73" s="66">
        <f>IF(K73=1,Q73+Q73*$C$770,IF(K73=2,Q73+Q73*$C$771,IF(K73=3,Q73+Q73*$C$772,IF(K73=4,Q73+Q73*$C$773,IF(K73=5,Q73+Q73*$C$774,IF(K73=6,Q73+Q73*$C$775))))))</f>
        <v>1086115</v>
      </c>
      <c r="S73" s="22"/>
      <c r="T73" s="116" t="s">
        <v>421</v>
      </c>
      <c r="U73" s="111"/>
      <c r="V73" s="14"/>
      <c r="W73" s="14"/>
      <c r="X73" s="14"/>
    </row>
    <row r="74" spans="1:24" s="32" customFormat="1" ht="15.75" customHeight="1" x14ac:dyDescent="0.3">
      <c r="A74" s="60" t="s">
        <v>60</v>
      </c>
      <c r="B74" s="61" t="s">
        <v>154</v>
      </c>
      <c r="C74" s="62">
        <v>1990</v>
      </c>
      <c r="D74" s="63" t="s">
        <v>0</v>
      </c>
      <c r="E74" s="63" t="s">
        <v>344</v>
      </c>
      <c r="F74" s="60"/>
      <c r="G74" s="60"/>
      <c r="H74" s="60" t="s">
        <v>576</v>
      </c>
      <c r="I74" s="200" t="str">
        <f>CONCATENATE(H74,A74)</f>
        <v>820200471</v>
      </c>
      <c r="J74" s="64" t="s">
        <v>326</v>
      </c>
      <c r="K74" s="65">
        <v>1</v>
      </c>
      <c r="L74" s="86" t="s">
        <v>456</v>
      </c>
      <c r="M74" s="86" t="s">
        <v>610</v>
      </c>
      <c r="N74" s="164">
        <v>280102</v>
      </c>
      <c r="O74" s="86" t="s">
        <v>733</v>
      </c>
      <c r="P74" s="65"/>
      <c r="Q74" s="66">
        <v>100000</v>
      </c>
      <c r="R74" s="66">
        <f>IF(K74=1,Q74+Q74*$C$770,IF(K74=2,Q74+Q74*$C$771,IF(K74=3,Q74+Q74*$C$772,IF(K74=4,Q74+Q74*$C$773,IF(K74=5,Q74+Q74*$C$774,IF(K74=6,Q74+Q74*$C$775))))))</f>
        <v>100000</v>
      </c>
      <c r="S74" s="22"/>
      <c r="T74" s="116" t="s">
        <v>421</v>
      </c>
      <c r="U74" s="111"/>
      <c r="V74" s="14"/>
      <c r="W74" s="14"/>
      <c r="X74" s="14"/>
    </row>
    <row r="75" spans="1:24" s="32" customFormat="1" ht="15.75" customHeight="1" x14ac:dyDescent="0.3">
      <c r="A75" s="60" t="s">
        <v>60</v>
      </c>
      <c r="B75" s="61" t="s">
        <v>154</v>
      </c>
      <c r="C75" s="62">
        <v>1990</v>
      </c>
      <c r="D75" s="63" t="s">
        <v>12</v>
      </c>
      <c r="E75" s="63" t="s">
        <v>344</v>
      </c>
      <c r="F75" s="60" t="s">
        <v>544</v>
      </c>
      <c r="G75" s="60"/>
      <c r="H75" s="60" t="s">
        <v>567</v>
      </c>
      <c r="I75" s="200" t="str">
        <f>CONCATENATE(H75,A75)</f>
        <v>851100471</v>
      </c>
      <c r="J75" s="64" t="s">
        <v>373</v>
      </c>
      <c r="K75" s="65">
        <v>1</v>
      </c>
      <c r="L75" s="86" t="s">
        <v>456</v>
      </c>
      <c r="M75" s="86" t="s">
        <v>587</v>
      </c>
      <c r="N75" s="164">
        <v>493880</v>
      </c>
      <c r="O75" s="86" t="s">
        <v>733</v>
      </c>
      <c r="P75" s="65"/>
      <c r="Q75" s="66">
        <v>493880</v>
      </c>
      <c r="R75" s="66">
        <f>IF(K75=1,Q75+Q75*$C$770,IF(K75=2,Q75+Q75*$C$771,IF(K75=3,Q75+Q75*$C$772,IF(K75=4,Q75+Q75*$C$773,IF(K75=5,Q75+Q75*$C$774,IF(K75=6,Q75+Q75*$C$775))))))</f>
        <v>493880</v>
      </c>
      <c r="S75" s="22"/>
      <c r="T75" s="116" t="s">
        <v>723</v>
      </c>
      <c r="U75" s="111"/>
      <c r="V75" s="15"/>
      <c r="W75" s="14"/>
      <c r="X75" s="14"/>
    </row>
    <row r="76" spans="1:24" s="32" customFormat="1" ht="15.75" customHeight="1" x14ac:dyDescent="0.3">
      <c r="A76" s="60" t="s">
        <v>295</v>
      </c>
      <c r="B76" s="61" t="s">
        <v>296</v>
      </c>
      <c r="C76" s="62">
        <v>1944</v>
      </c>
      <c r="D76" s="63" t="s">
        <v>12</v>
      </c>
      <c r="E76" s="63" t="s">
        <v>344</v>
      </c>
      <c r="F76" s="60" t="s">
        <v>544</v>
      </c>
      <c r="G76" s="60"/>
      <c r="H76" s="60" t="s">
        <v>560</v>
      </c>
      <c r="I76" s="195" t="str">
        <f>CONCATENATE(H76,A76)</f>
        <v>861000201</v>
      </c>
      <c r="J76" s="64" t="s">
        <v>297</v>
      </c>
      <c r="K76" s="65">
        <v>1</v>
      </c>
      <c r="L76" s="86" t="s">
        <v>456</v>
      </c>
      <c r="M76" s="174" t="s">
        <v>605</v>
      </c>
      <c r="N76" s="164">
        <v>15718272</v>
      </c>
      <c r="O76" s="86" t="s">
        <v>733</v>
      </c>
      <c r="P76" s="65"/>
      <c r="Q76" s="66">
        <v>16902130</v>
      </c>
      <c r="R76" s="66">
        <f>IF(K76=1,Q76+Q76*$C$770,IF(K76=2,Q76+Q76*$C$771,IF(K76=3,Q76+Q76*$C$772,IF(K76=4,Q76+Q76*$C$773,IF(K76=5,Q76+Q76*$C$774,IF(K76=6,Q76+Q76*$C$775))))))</f>
        <v>16902130</v>
      </c>
      <c r="S76" s="22"/>
      <c r="T76" s="116" t="s">
        <v>443</v>
      </c>
      <c r="U76" s="112" t="s">
        <v>475</v>
      </c>
      <c r="V76" s="14"/>
      <c r="W76" s="14"/>
      <c r="X76" s="14"/>
    </row>
    <row r="77" spans="1:24" s="32" customFormat="1" ht="15.75" customHeight="1" x14ac:dyDescent="0.3">
      <c r="A77" s="150" t="s">
        <v>65</v>
      </c>
      <c r="B77" s="61" t="s">
        <v>144</v>
      </c>
      <c r="C77" s="62">
        <v>1972</v>
      </c>
      <c r="D77" s="63" t="s">
        <v>12</v>
      </c>
      <c r="E77" s="63" t="s">
        <v>344</v>
      </c>
      <c r="F77" s="60" t="s">
        <v>544</v>
      </c>
      <c r="G77" s="60"/>
      <c r="H77" s="60" t="s">
        <v>560</v>
      </c>
      <c r="I77" s="200" t="str">
        <f>CONCATENATE(H77,A77)</f>
        <v>861000341</v>
      </c>
      <c r="J77" s="64" t="s">
        <v>209</v>
      </c>
      <c r="K77" s="65">
        <v>1</v>
      </c>
      <c r="L77" s="86" t="s">
        <v>456</v>
      </c>
      <c r="M77" s="86" t="s">
        <v>587</v>
      </c>
      <c r="N77" s="164"/>
      <c r="O77" s="86" t="s">
        <v>733</v>
      </c>
      <c r="P77" s="65" t="s">
        <v>476</v>
      </c>
      <c r="Q77" s="66">
        <v>6984000</v>
      </c>
      <c r="R77" s="66">
        <f>IF(K77=1,Q77+Q77*$C$770,IF(K77=2,Q77+Q77*$C$771,IF(K77=3,Q77+Q77*$C$772,IF(K77=4,Q77+Q77*$C$773,IF(K77=5,Q77+Q77*$C$774,IF(K77=6,Q77+Q77*$C$775))))))</f>
        <v>6984000</v>
      </c>
      <c r="S77" s="22"/>
      <c r="T77" s="116" t="s">
        <v>437</v>
      </c>
      <c r="U77" s="112"/>
      <c r="V77" s="14"/>
      <c r="W77" s="14"/>
      <c r="X77" s="14"/>
    </row>
    <row r="78" spans="1:24" s="32" customFormat="1" ht="15.75" customHeight="1" x14ac:dyDescent="0.3">
      <c r="A78" s="150" t="s">
        <v>65</v>
      </c>
      <c r="B78" s="61" t="s">
        <v>144</v>
      </c>
      <c r="C78" s="62">
        <v>1972</v>
      </c>
      <c r="D78" s="63" t="s">
        <v>12</v>
      </c>
      <c r="E78" s="63" t="s">
        <v>344</v>
      </c>
      <c r="F78" s="60" t="s">
        <v>544</v>
      </c>
      <c r="G78" s="60"/>
      <c r="H78" s="60" t="s">
        <v>560</v>
      </c>
      <c r="I78" s="200" t="str">
        <f>CONCATENATE(H78,A78)</f>
        <v>861000341</v>
      </c>
      <c r="J78" s="64" t="s">
        <v>208</v>
      </c>
      <c r="K78" s="65">
        <v>1</v>
      </c>
      <c r="L78" s="86" t="s">
        <v>456</v>
      </c>
      <c r="M78" s="86" t="s">
        <v>587</v>
      </c>
      <c r="N78" s="164">
        <v>13793027</v>
      </c>
      <c r="O78" s="86" t="s">
        <v>733</v>
      </c>
      <c r="P78" s="65"/>
      <c r="Q78" s="66">
        <v>6520000</v>
      </c>
      <c r="R78" s="66">
        <f>IF(K78=1,Q78+Q78*$C$770,IF(K78=2,Q78+Q78*$C$771,IF(K78=3,Q78+Q78*$C$772,IF(K78=4,Q78+Q78*$C$773,IF(K78=5,Q78+Q78*$C$774,IF(K78=6,Q78+Q78*$C$775))))))</f>
        <v>6520000</v>
      </c>
      <c r="S78" s="22"/>
      <c r="T78" s="116" t="s">
        <v>723</v>
      </c>
      <c r="U78" s="112"/>
    </row>
    <row r="79" spans="1:24" s="32" customFormat="1" ht="15.75" customHeight="1" x14ac:dyDescent="0.3">
      <c r="A79" s="150" t="s">
        <v>65</v>
      </c>
      <c r="B79" s="61" t="s">
        <v>144</v>
      </c>
      <c r="C79" s="62">
        <v>1972</v>
      </c>
      <c r="D79" s="63" t="s">
        <v>12</v>
      </c>
      <c r="E79" s="63" t="s">
        <v>344</v>
      </c>
      <c r="F79" s="60" t="s">
        <v>544</v>
      </c>
      <c r="G79" s="60"/>
      <c r="H79" s="60" t="s">
        <v>560</v>
      </c>
      <c r="I79" s="200" t="str">
        <f>CONCATENATE(H79,A79)</f>
        <v>861000341</v>
      </c>
      <c r="J79" s="64" t="s">
        <v>294</v>
      </c>
      <c r="K79" s="65">
        <v>1</v>
      </c>
      <c r="L79" s="86" t="s">
        <v>456</v>
      </c>
      <c r="M79" s="86" t="s">
        <v>587</v>
      </c>
      <c r="N79" s="164">
        <v>432000</v>
      </c>
      <c r="O79" s="86" t="s">
        <v>733</v>
      </c>
      <c r="P79" s="65"/>
      <c r="Q79" s="66">
        <v>432000</v>
      </c>
      <c r="R79" s="66">
        <f>IF(K79=1,Q79+Q79*$C$770,IF(K79=2,Q79+Q79*$C$771,IF(K79=3,Q79+Q79*$C$772,IF(K79=4,Q79+Q79*$C$773,IF(K79=5,Q79+Q79*$C$774,IF(K79=6,Q79+Q79*$C$775))))))</f>
        <v>432000</v>
      </c>
      <c r="S79" s="22"/>
      <c r="T79" s="116" t="s">
        <v>723</v>
      </c>
      <c r="U79" s="112"/>
      <c r="V79" s="15"/>
    </row>
    <row r="80" spans="1:24" s="32" customFormat="1" ht="15.75" customHeight="1" x14ac:dyDescent="0.3">
      <c r="A80" s="60" t="s">
        <v>69</v>
      </c>
      <c r="B80" s="61" t="s">
        <v>104</v>
      </c>
      <c r="C80" s="62">
        <v>1995</v>
      </c>
      <c r="D80" s="63" t="s">
        <v>0</v>
      </c>
      <c r="E80" s="63" t="s">
        <v>345</v>
      </c>
      <c r="F80" s="60"/>
      <c r="G80" s="60"/>
      <c r="H80" s="60" t="s">
        <v>580</v>
      </c>
      <c r="I80" s="200" t="str">
        <f>CONCATENATE(H80,A80)</f>
        <v>820500057</v>
      </c>
      <c r="J80" s="64" t="s">
        <v>182</v>
      </c>
      <c r="K80" s="65">
        <v>1</v>
      </c>
      <c r="L80" s="86" t="s">
        <v>456</v>
      </c>
      <c r="M80" s="86" t="s">
        <v>579</v>
      </c>
      <c r="N80" s="164">
        <v>18635</v>
      </c>
      <c r="O80" s="86" t="s">
        <v>733</v>
      </c>
      <c r="P80" s="65"/>
      <c r="Q80" s="66">
        <v>6366</v>
      </c>
      <c r="R80" s="66">
        <f>IF(K80=1,Q80+Q80*$C$770,IF(K80=2,Q80+Q80*$C$771,IF(K80=3,Q80+Q80*$C$772,IF(K80=4,Q80+Q80*$C$773,IF(K80=5,Q80+Q80*$C$774,IF(K80=6,Q80+Q80*$C$775))))))</f>
        <v>6366</v>
      </c>
      <c r="S80" s="22"/>
      <c r="T80" s="116" t="s">
        <v>421</v>
      </c>
      <c r="U80" s="112"/>
      <c r="V80" s="15"/>
      <c r="W80" s="14"/>
      <c r="X80" s="14"/>
    </row>
    <row r="81" spans="1:24" s="32" customFormat="1" ht="15.75" customHeight="1" x14ac:dyDescent="0.3">
      <c r="A81" s="60" t="s">
        <v>69</v>
      </c>
      <c r="B81" s="61" t="s">
        <v>104</v>
      </c>
      <c r="C81" s="62">
        <v>1995</v>
      </c>
      <c r="D81" s="63" t="s">
        <v>87</v>
      </c>
      <c r="E81" s="63" t="s">
        <v>87</v>
      </c>
      <c r="F81" s="60"/>
      <c r="G81" s="60"/>
      <c r="H81" s="60" t="s">
        <v>569</v>
      </c>
      <c r="I81" s="200" t="str">
        <f>CONCATENATE(H81,A81)</f>
        <v>840700057</v>
      </c>
      <c r="J81" s="64" t="s">
        <v>5</v>
      </c>
      <c r="K81" s="65">
        <v>1</v>
      </c>
      <c r="L81" s="86" t="s">
        <v>456</v>
      </c>
      <c r="M81" s="86" t="s">
        <v>570</v>
      </c>
      <c r="N81" s="164">
        <v>18819</v>
      </c>
      <c r="O81" s="86" t="s">
        <v>733</v>
      </c>
      <c r="P81" s="65"/>
      <c r="Q81" s="66">
        <v>184638</v>
      </c>
      <c r="R81" s="66">
        <f>IF(K81=1,Q81+Q81*$C$770,IF(K81=2,Q81+Q81*$C$771,IF(K81=3,Q81+Q81*$C$772,IF(K81=4,Q81+Q81*$C$773,IF(K81=5,Q81+Q81*$C$774,IF(K81=6,Q81+Q81*$C$775))))))</f>
        <v>184638</v>
      </c>
      <c r="S81" s="22"/>
      <c r="T81" s="116" t="s">
        <v>437</v>
      </c>
      <c r="U81" s="112"/>
      <c r="V81" s="15"/>
    </row>
    <row r="82" spans="1:24" s="32" customFormat="1" ht="15.75" customHeight="1" x14ac:dyDescent="0.3">
      <c r="A82" s="60" t="s">
        <v>69</v>
      </c>
      <c r="B82" s="61" t="s">
        <v>104</v>
      </c>
      <c r="C82" s="62">
        <v>1995</v>
      </c>
      <c r="D82" s="63" t="s">
        <v>12</v>
      </c>
      <c r="E82" s="63" t="s">
        <v>344</v>
      </c>
      <c r="F82" s="60"/>
      <c r="G82" s="60"/>
      <c r="H82" s="60" t="s">
        <v>567</v>
      </c>
      <c r="I82" s="200" t="str">
        <f>CONCATENATE(H82,A82)</f>
        <v>851100057</v>
      </c>
      <c r="J82" s="64" t="s">
        <v>231</v>
      </c>
      <c r="K82" s="65">
        <v>1</v>
      </c>
      <c r="L82" s="86" t="s">
        <v>456</v>
      </c>
      <c r="M82" s="86" t="s">
        <v>568</v>
      </c>
      <c r="N82" s="164">
        <v>721373</v>
      </c>
      <c r="O82" s="86" t="s">
        <v>733</v>
      </c>
      <c r="P82" s="65"/>
      <c r="Q82" s="66">
        <v>68774</v>
      </c>
      <c r="R82" s="66">
        <f>IF(K82=1,Q82+Q82*$C$770,IF(K82=2,Q82+Q82*$C$771,IF(K82=3,Q82+Q82*$C$772,IF(K82=4,Q82+Q82*$C$773,IF(K82=5,Q82+Q82*$C$774,IF(K82=6,Q82+Q82*$C$775))))))</f>
        <v>68774</v>
      </c>
      <c r="S82" s="22"/>
      <c r="T82" s="116" t="s">
        <v>421</v>
      </c>
      <c r="U82" s="112"/>
    </row>
    <row r="83" spans="1:24" s="32" customFormat="1" ht="15.75" customHeight="1" x14ac:dyDescent="0.3">
      <c r="A83" s="150" t="s">
        <v>69</v>
      </c>
      <c r="B83" s="149" t="s">
        <v>104</v>
      </c>
      <c r="C83" s="155">
        <v>1995</v>
      </c>
      <c r="D83" s="156" t="s">
        <v>12</v>
      </c>
      <c r="E83" s="156" t="s">
        <v>345</v>
      </c>
      <c r="F83" s="150"/>
      <c r="G83" s="150"/>
      <c r="H83" s="150" t="s">
        <v>571</v>
      </c>
      <c r="I83" s="200" t="str">
        <f>CONCATENATE(H83,A83)</f>
        <v>840480057</v>
      </c>
      <c r="J83" s="106" t="s">
        <v>520</v>
      </c>
      <c r="K83" s="157">
        <v>1</v>
      </c>
      <c r="L83" s="107" t="s">
        <v>456</v>
      </c>
      <c r="M83" s="107" t="s">
        <v>572</v>
      </c>
      <c r="N83" s="166"/>
      <c r="O83" s="107" t="s">
        <v>733</v>
      </c>
      <c r="P83" s="157"/>
      <c r="Q83" s="108">
        <v>125000</v>
      </c>
      <c r="R83" s="108">
        <f>IF(K83=1,Q83+Q83*$C$770,IF(K83=2,Q83+Q83*$C$771,IF(K83=3,Q83+Q83*$C$772,IF(K83=4,Q83+Q83*$C$773,IF(K83=5,Q83+Q83*$C$774,IF(K83=6,Q83+Q83*$C$775))))))</f>
        <v>125000</v>
      </c>
      <c r="S83" s="22"/>
      <c r="T83" s="116" t="s">
        <v>421</v>
      </c>
      <c r="U83" s="112"/>
      <c r="V83" s="15"/>
    </row>
    <row r="84" spans="1:24" s="32" customFormat="1" ht="15.75" customHeight="1" x14ac:dyDescent="0.3">
      <c r="A84" s="150" t="s">
        <v>70</v>
      </c>
      <c r="B84" s="61" t="s">
        <v>157</v>
      </c>
      <c r="C84" s="62">
        <v>1973</v>
      </c>
      <c r="D84" s="63" t="s">
        <v>12</v>
      </c>
      <c r="E84" s="63" t="s">
        <v>344</v>
      </c>
      <c r="F84" s="60"/>
      <c r="G84" s="60"/>
      <c r="H84" s="60" t="s">
        <v>560</v>
      </c>
      <c r="I84" s="200" t="str">
        <f>CONCATENATE(H84,A84)</f>
        <v>861000601</v>
      </c>
      <c r="J84" s="64" t="s">
        <v>294</v>
      </c>
      <c r="K84" s="65">
        <v>1</v>
      </c>
      <c r="L84" s="86" t="s">
        <v>456</v>
      </c>
      <c r="M84" s="174" t="s">
        <v>612</v>
      </c>
      <c r="N84" s="164">
        <v>49972</v>
      </c>
      <c r="O84" s="86" t="s">
        <v>733</v>
      </c>
      <c r="P84" s="65"/>
      <c r="Q84" s="66">
        <v>28577</v>
      </c>
      <c r="R84" s="66">
        <f>IF(K84=1,Q84+Q84*$C$770,IF(K84=2,Q84+Q84*$C$771,IF(K84=3,Q84+Q84*$C$772,IF(K84=4,Q84+Q84*$C$773,IF(K84=5,Q84+Q84*$C$774,IF(K84=6,Q84+Q84*$C$775))))))</f>
        <v>28577</v>
      </c>
      <c r="S84" s="22"/>
      <c r="T84" s="116" t="s">
        <v>445</v>
      </c>
      <c r="U84" s="112"/>
      <c r="V84" s="15"/>
    </row>
    <row r="85" spans="1:24" s="32" customFormat="1" ht="15.75" customHeight="1" x14ac:dyDescent="0.3">
      <c r="A85" s="60" t="s">
        <v>72</v>
      </c>
      <c r="B85" s="61" t="s">
        <v>128</v>
      </c>
      <c r="C85" s="62">
        <v>2007</v>
      </c>
      <c r="D85" s="63" t="s">
        <v>0</v>
      </c>
      <c r="E85" s="63" t="s">
        <v>345</v>
      </c>
      <c r="F85" s="60"/>
      <c r="G85" s="60"/>
      <c r="H85" s="60" t="s">
        <v>576</v>
      </c>
      <c r="I85" s="200" t="str">
        <f>CONCATENATE(H85,A85)</f>
        <v>820200101</v>
      </c>
      <c r="J85" s="64" t="s">
        <v>186</v>
      </c>
      <c r="K85" s="65">
        <v>1</v>
      </c>
      <c r="L85" s="86" t="s">
        <v>456</v>
      </c>
      <c r="M85" s="174" t="s">
        <v>600</v>
      </c>
      <c r="N85" s="164">
        <v>109416</v>
      </c>
      <c r="O85" s="86" t="s">
        <v>733</v>
      </c>
      <c r="P85" s="65"/>
      <c r="Q85" s="66">
        <v>6108</v>
      </c>
      <c r="R85" s="66">
        <f>IF(K85=1,Q85+Q85*$C$770,IF(K85=2,Q85+Q85*$C$771,IF(K85=3,Q85+Q85*$C$772,IF(K85=4,Q85+Q85*$C$773,IF(K85=5,Q85+Q85*$C$774,IF(K85=6,Q85+Q85*$C$775))))))</f>
        <v>6108</v>
      </c>
      <c r="S85" s="22"/>
      <c r="T85" s="116" t="s">
        <v>421</v>
      </c>
      <c r="U85" s="112"/>
    </row>
    <row r="86" spans="1:24" ht="15.75" customHeight="1" x14ac:dyDescent="0.3">
      <c r="A86" s="150" t="s">
        <v>81</v>
      </c>
      <c r="B86" s="149" t="s">
        <v>152</v>
      </c>
      <c r="C86" s="155">
        <v>1990</v>
      </c>
      <c r="D86" s="156" t="s">
        <v>12</v>
      </c>
      <c r="E86" s="156" t="s">
        <v>345</v>
      </c>
      <c r="F86" s="150"/>
      <c r="G86" s="150"/>
      <c r="H86" s="150" t="s">
        <v>586</v>
      </c>
      <c r="I86" s="200" t="str">
        <f>CONCATENATE(H86,A86)</f>
        <v>840450461</v>
      </c>
      <c r="J86" s="106" t="s">
        <v>520</v>
      </c>
      <c r="K86" s="157">
        <v>1</v>
      </c>
      <c r="L86" s="107" t="s">
        <v>456</v>
      </c>
      <c r="M86" s="107" t="s">
        <v>572</v>
      </c>
      <c r="N86" s="166"/>
      <c r="O86" s="107" t="s">
        <v>733</v>
      </c>
      <c r="P86" s="157"/>
      <c r="Q86" s="108">
        <v>125000</v>
      </c>
      <c r="R86" s="108">
        <f>IF(K86=1,Q86+Q86*$C$770,IF(K86=2,Q86+Q86*$C$771,IF(K86=3,Q86+Q86*$C$772,IF(K86=4,Q86+Q86*$C$773,IF(K86=5,Q86+Q86*$C$774,IF(K86=6,Q86+Q86*$C$775))))))</f>
        <v>125000</v>
      </c>
      <c r="S86" s="22"/>
      <c r="T86" s="116" t="s">
        <v>723</v>
      </c>
      <c r="U86" s="112"/>
      <c r="V86" s="15"/>
      <c r="W86" s="32"/>
      <c r="X86" s="32"/>
    </row>
    <row r="87" spans="1:24" ht="15.75" customHeight="1" x14ac:dyDescent="0.3">
      <c r="A87" s="150" t="s">
        <v>75</v>
      </c>
      <c r="B87" s="61" t="s">
        <v>177</v>
      </c>
      <c r="C87" s="62">
        <v>1979</v>
      </c>
      <c r="D87" s="63" t="s">
        <v>12</v>
      </c>
      <c r="E87" s="63" t="s">
        <v>344</v>
      </c>
      <c r="F87" s="60"/>
      <c r="G87" s="60"/>
      <c r="H87" s="60" t="s">
        <v>598</v>
      </c>
      <c r="I87" s="200" t="str">
        <f>CONCATENATE(H87,A87)</f>
        <v>861109035</v>
      </c>
      <c r="J87" s="64" t="s">
        <v>407</v>
      </c>
      <c r="K87" s="65">
        <v>1</v>
      </c>
      <c r="L87" s="86" t="s">
        <v>456</v>
      </c>
      <c r="M87" s="86" t="s">
        <v>606</v>
      </c>
      <c r="N87" s="164">
        <v>56662</v>
      </c>
      <c r="O87" s="86" t="s">
        <v>733</v>
      </c>
      <c r="P87" s="65"/>
      <c r="Q87" s="66">
        <v>18891</v>
      </c>
      <c r="R87" s="66">
        <f>IF(K87=1,Q87+Q87*$C$770,IF(K87=2,Q87+Q87*$C$771,IF(K87=3,Q87+Q87*$C$772,IF(K87=4,Q87+Q87*$C$773,IF(K87=5,Q87+Q87*$C$774,IF(K87=6,Q87+Q87*$C$775))))))</f>
        <v>18891</v>
      </c>
      <c r="S87" s="22"/>
      <c r="T87" s="116" t="s">
        <v>421</v>
      </c>
      <c r="U87" s="112" t="s">
        <v>434</v>
      </c>
      <c r="V87" s="15"/>
    </row>
    <row r="88" spans="1:24" s="32" customFormat="1" ht="15.75" customHeight="1" x14ac:dyDescent="0.3">
      <c r="A88" s="150" t="s">
        <v>408</v>
      </c>
      <c r="B88" s="61" t="s">
        <v>406</v>
      </c>
      <c r="C88" s="62"/>
      <c r="D88" s="63" t="s">
        <v>12</v>
      </c>
      <c r="E88" s="63" t="s">
        <v>344</v>
      </c>
      <c r="F88" s="60"/>
      <c r="G88" s="60"/>
      <c r="H88" s="60" t="s">
        <v>598</v>
      </c>
      <c r="I88" s="200" t="str">
        <f>CONCATENATE(H88,A88)</f>
        <v>861109038</v>
      </c>
      <c r="J88" s="64" t="s">
        <v>407</v>
      </c>
      <c r="K88" s="65">
        <v>1</v>
      </c>
      <c r="L88" s="86" t="s">
        <v>456</v>
      </c>
      <c r="M88" s="86" t="s">
        <v>606</v>
      </c>
      <c r="N88" s="164">
        <v>58745</v>
      </c>
      <c r="O88" s="86" t="s">
        <v>733</v>
      </c>
      <c r="P88" s="65"/>
      <c r="Q88" s="66">
        <v>48713</v>
      </c>
      <c r="R88" s="66">
        <f>IF(K88=1,Q88+Q88*$C$770,IF(K88=2,Q88+Q88*$C$771,IF(K88=3,Q88+Q88*$C$772,IF(K88=4,Q88+Q88*$C$773,IF(K88=5,Q88+Q88*$C$774,IF(K88=6,Q88+Q88*$C$775))))))</f>
        <v>48713</v>
      </c>
      <c r="S88" s="22"/>
      <c r="T88" s="116" t="s">
        <v>421</v>
      </c>
      <c r="U88" s="112" t="s">
        <v>409</v>
      </c>
      <c r="V88" s="15"/>
      <c r="W88" s="14"/>
      <c r="X88" s="14"/>
    </row>
    <row r="89" spans="1:24" s="32" customFormat="1" ht="15.75" customHeight="1" x14ac:dyDescent="0.3">
      <c r="A89" s="150" t="s">
        <v>655</v>
      </c>
      <c r="B89" s="61" t="s">
        <v>178</v>
      </c>
      <c r="C89" s="62"/>
      <c r="D89" s="63" t="s">
        <v>12</v>
      </c>
      <c r="E89" s="63" t="s">
        <v>344</v>
      </c>
      <c r="F89" s="60"/>
      <c r="G89" s="60"/>
      <c r="H89" s="60" t="s">
        <v>598</v>
      </c>
      <c r="I89" s="200" t="str">
        <f>CONCATENATE(H89,A89)</f>
        <v>861109039</v>
      </c>
      <c r="J89" s="64" t="s">
        <v>477</v>
      </c>
      <c r="K89" s="65">
        <v>1</v>
      </c>
      <c r="L89" s="86" t="s">
        <v>456</v>
      </c>
      <c r="M89" s="86" t="s">
        <v>568</v>
      </c>
      <c r="N89" s="164">
        <v>195000</v>
      </c>
      <c r="O89" s="86" t="s">
        <v>733</v>
      </c>
      <c r="P89" s="65"/>
      <c r="Q89" s="66">
        <v>218000</v>
      </c>
      <c r="R89" s="66">
        <f>IF(K89=1,Q89+Q89*$C$770,IF(K89=2,Q89+Q89*$C$771,IF(K89=3,Q89+Q89*$C$772,IF(K89=4,Q89+Q89*$C$773,IF(K89=5,Q89+Q89*$C$774,IF(K89=6,Q89+Q89*$C$775))))))</f>
        <v>218000</v>
      </c>
      <c r="S89" s="22"/>
      <c r="T89" s="116" t="s">
        <v>723</v>
      </c>
      <c r="U89" s="112" t="s">
        <v>478</v>
      </c>
      <c r="V89" s="15"/>
    </row>
    <row r="90" spans="1:24" s="32" customFormat="1" ht="15.75" customHeight="1" x14ac:dyDescent="0.3">
      <c r="A90" s="150" t="s">
        <v>77</v>
      </c>
      <c r="B90" s="61" t="s">
        <v>93</v>
      </c>
      <c r="C90" s="62">
        <v>2000</v>
      </c>
      <c r="D90" s="63" t="s">
        <v>87</v>
      </c>
      <c r="E90" s="63" t="s">
        <v>345</v>
      </c>
      <c r="F90" s="60"/>
      <c r="G90" s="60"/>
      <c r="H90" s="60" t="s">
        <v>562</v>
      </c>
      <c r="I90" s="200" t="str">
        <f>CONCATENATE(H90,A90)</f>
        <v>852500032</v>
      </c>
      <c r="J90" s="64" t="s">
        <v>380</v>
      </c>
      <c r="K90" s="65">
        <v>1</v>
      </c>
      <c r="L90" s="86" t="s">
        <v>456</v>
      </c>
      <c r="M90" s="174" t="s">
        <v>559</v>
      </c>
      <c r="N90" s="164">
        <v>84881</v>
      </c>
      <c r="O90" s="86" t="s">
        <v>733</v>
      </c>
      <c r="P90" s="65"/>
      <c r="Q90" s="66">
        <v>57881</v>
      </c>
      <c r="R90" s="66">
        <f>IF(K90=1,Q90+Q90*$C$770,IF(K90=2,Q90+Q90*$C$771,IF(K90=3,Q90+Q90*$C$772,IF(K90=4,Q90+Q90*$C$773,IF(K90=5,Q90+Q90*$C$774,IF(K90=6,Q90+Q90*$C$775))))))</f>
        <v>57881</v>
      </c>
      <c r="S90" s="22"/>
      <c r="T90" s="116" t="s">
        <v>723</v>
      </c>
      <c r="U90" s="112"/>
      <c r="V90" s="14"/>
      <c r="W90" s="14"/>
      <c r="X90" s="14"/>
    </row>
    <row r="91" spans="1:24" s="32" customFormat="1" ht="15.75" customHeight="1" x14ac:dyDescent="0.3">
      <c r="A91" s="150" t="s">
        <v>77</v>
      </c>
      <c r="B91" s="61" t="s">
        <v>93</v>
      </c>
      <c r="C91" s="62">
        <v>2000</v>
      </c>
      <c r="D91" s="63" t="s">
        <v>345</v>
      </c>
      <c r="E91" s="63" t="s">
        <v>345</v>
      </c>
      <c r="F91" s="60"/>
      <c r="G91" s="60"/>
      <c r="H91" s="60" t="s">
        <v>563</v>
      </c>
      <c r="I91" s="200" t="str">
        <f>CONCATENATE(H91,A91)</f>
        <v>852000032</v>
      </c>
      <c r="J91" s="64" t="s">
        <v>385</v>
      </c>
      <c r="K91" s="65">
        <v>1</v>
      </c>
      <c r="L91" s="86" t="s">
        <v>456</v>
      </c>
      <c r="M91" s="86" t="s">
        <v>564</v>
      </c>
      <c r="N91" s="164">
        <v>50000</v>
      </c>
      <c r="O91" s="86" t="s">
        <v>733</v>
      </c>
      <c r="P91" s="65"/>
      <c r="Q91" s="66">
        <v>50000</v>
      </c>
      <c r="R91" s="66">
        <f>IF(K91=1,Q91+Q91*$C$770,IF(K91=2,Q91+Q91*$C$771,IF(K91=3,Q91+Q91*$C$772,IF(K91=4,Q91+Q91*$C$773,IF(K91=5,Q91+Q91*$C$774,IF(K91=6,Q91+Q91*$C$775))))))</f>
        <v>50000</v>
      </c>
      <c r="S91" s="22"/>
      <c r="T91" s="116" t="s">
        <v>723</v>
      </c>
      <c r="U91" s="112"/>
      <c r="V91" s="15"/>
    </row>
    <row r="92" spans="1:24" s="32" customFormat="1" ht="15.75" customHeight="1" x14ac:dyDescent="0.3">
      <c r="A92" s="60" t="s">
        <v>78</v>
      </c>
      <c r="B92" s="61" t="s">
        <v>120</v>
      </c>
      <c r="C92" s="62">
        <v>2007</v>
      </c>
      <c r="D92" s="63" t="s">
        <v>12</v>
      </c>
      <c r="E92" s="63" t="s">
        <v>344</v>
      </c>
      <c r="F92" s="60"/>
      <c r="G92" s="60"/>
      <c r="H92" s="60" t="s">
        <v>567</v>
      </c>
      <c r="I92" s="200" t="str">
        <f>CONCATENATE(H92,A92)</f>
        <v>851100085</v>
      </c>
      <c r="J92" s="64" t="s">
        <v>386</v>
      </c>
      <c r="K92" s="65">
        <v>1</v>
      </c>
      <c r="L92" s="86" t="s">
        <v>456</v>
      </c>
      <c r="M92" s="174" t="s">
        <v>582</v>
      </c>
      <c r="N92" s="164">
        <v>74148</v>
      </c>
      <c r="O92" s="86" t="s">
        <v>733</v>
      </c>
      <c r="P92" s="65"/>
      <c r="Q92" s="66">
        <v>1006</v>
      </c>
      <c r="R92" s="66">
        <f>IF(K92=1,Q92+Q92*$C$770,IF(K92=2,Q92+Q92*$C$771,IF(K92=3,Q92+Q92*$C$772,IF(K92=4,Q92+Q92*$C$773,IF(K92=5,Q92+Q92*$C$774,IF(K92=6,Q92+Q92*$C$775))))))</f>
        <v>1006</v>
      </c>
      <c r="S92" s="22"/>
      <c r="T92" s="116" t="s">
        <v>421</v>
      </c>
      <c r="U92" s="112"/>
      <c r="V92" s="15"/>
    </row>
    <row r="93" spans="1:24" s="32" customFormat="1" ht="15.75" customHeight="1" x14ac:dyDescent="0.3">
      <c r="A93" s="60" t="s">
        <v>83</v>
      </c>
      <c r="B93" s="61" t="s">
        <v>108</v>
      </c>
      <c r="C93" s="62">
        <v>1998</v>
      </c>
      <c r="D93" s="63" t="s">
        <v>0</v>
      </c>
      <c r="E93" s="63" t="s">
        <v>345</v>
      </c>
      <c r="F93" s="60"/>
      <c r="G93" s="60"/>
      <c r="H93" s="60" t="s">
        <v>576</v>
      </c>
      <c r="I93" s="200" t="str">
        <f>CONCATENATE(H93,A93)</f>
        <v>820200063</v>
      </c>
      <c r="J93" s="64" t="s">
        <v>186</v>
      </c>
      <c r="K93" s="65">
        <v>1</v>
      </c>
      <c r="L93" s="86" t="s">
        <v>456</v>
      </c>
      <c r="M93" s="174" t="s">
        <v>573</v>
      </c>
      <c r="N93" s="164">
        <v>106499</v>
      </c>
      <c r="O93" s="86" t="s">
        <v>733</v>
      </c>
      <c r="P93" s="65"/>
      <c r="Q93" s="66">
        <v>6053</v>
      </c>
      <c r="R93" s="66">
        <f>IF(K93=1,Q93+Q93*$C$770,IF(K93=2,Q93+Q93*$C$771,IF(K93=3,Q93+Q93*$C$772,IF(K93=4,Q93+Q93*$C$773,IF(K93=5,Q93+Q93*$C$774,IF(K93=6,Q93+Q93*$C$775))))))</f>
        <v>6053</v>
      </c>
      <c r="S93" s="22"/>
      <c r="T93" s="116" t="s">
        <v>421</v>
      </c>
      <c r="U93" s="112"/>
      <c r="V93" s="15"/>
    </row>
    <row r="94" spans="1:24" s="32" customFormat="1" ht="15.75" customHeight="1" x14ac:dyDescent="0.3">
      <c r="A94" s="60" t="s">
        <v>83</v>
      </c>
      <c r="B94" s="61" t="s">
        <v>108</v>
      </c>
      <c r="C94" s="62">
        <v>1998</v>
      </c>
      <c r="D94" s="63" t="s">
        <v>348</v>
      </c>
      <c r="E94" s="63" t="s">
        <v>344</v>
      </c>
      <c r="F94" s="60"/>
      <c r="G94" s="60"/>
      <c r="H94" s="60" t="s">
        <v>577</v>
      </c>
      <c r="I94" s="200" t="str">
        <f>CONCATENATE(H94,A94)</f>
        <v>852400063</v>
      </c>
      <c r="J94" s="64" t="s">
        <v>375</v>
      </c>
      <c r="K94" s="65">
        <v>1</v>
      </c>
      <c r="L94" s="86" t="s">
        <v>456</v>
      </c>
      <c r="M94" s="86" t="s">
        <v>575</v>
      </c>
      <c r="N94" s="164">
        <v>43499</v>
      </c>
      <c r="O94" s="86" t="s">
        <v>733</v>
      </c>
      <c r="P94" s="65"/>
      <c r="Q94" s="66">
        <v>16416</v>
      </c>
      <c r="R94" s="66">
        <f>IF(K94=1,Q94+Q94*$C$770,IF(K94=2,Q94+Q94*$C$771,IF(K94=3,Q94+Q94*$C$772,IF(K94=4,Q94+Q94*$C$773,IF(K94=5,Q94+Q94*$C$774,IF(K94=6,Q94+Q94*$C$775))))))</f>
        <v>16416</v>
      </c>
      <c r="S94" s="22"/>
      <c r="T94" s="116" t="s">
        <v>421</v>
      </c>
      <c r="U94" s="112" t="s">
        <v>574</v>
      </c>
      <c r="V94" s="15"/>
    </row>
    <row r="95" spans="1:24" s="32" customFormat="1" ht="15.75" customHeight="1" x14ac:dyDescent="0.3">
      <c r="A95" s="150" t="s">
        <v>83</v>
      </c>
      <c r="B95" s="149" t="s">
        <v>108</v>
      </c>
      <c r="C95" s="155">
        <v>1998</v>
      </c>
      <c r="D95" s="156" t="s">
        <v>0</v>
      </c>
      <c r="E95" s="156" t="s">
        <v>0</v>
      </c>
      <c r="F95" s="150"/>
      <c r="G95" s="150"/>
      <c r="H95" s="150" t="s">
        <v>565</v>
      </c>
      <c r="I95" s="200" t="str">
        <f>CONCATENATE(H95,A95)</f>
        <v>820400063</v>
      </c>
      <c r="J95" s="106" t="s">
        <v>324</v>
      </c>
      <c r="K95" s="157">
        <v>1</v>
      </c>
      <c r="L95" s="107" t="s">
        <v>456</v>
      </c>
      <c r="M95" s="107"/>
      <c r="N95" s="166"/>
      <c r="O95" s="107" t="s">
        <v>733</v>
      </c>
      <c r="P95" s="157"/>
      <c r="Q95" s="108">
        <v>75000</v>
      </c>
      <c r="R95" s="108">
        <f>IF(K95=1,Q95+Q95*$C$770,IF(K95=2,Q95+Q95*$C$771,IF(K95=3,Q95+Q95*$C$772,IF(K95=4,Q95+Q95*$C$773,IF(K95=5,Q95+Q95*$C$774,IF(K95=6,Q95+Q95*$C$775))))))</f>
        <v>75000</v>
      </c>
      <c r="S95" s="22"/>
      <c r="T95" s="30" t="s">
        <v>421</v>
      </c>
      <c r="U95" s="112"/>
      <c r="V95" s="14"/>
      <c r="W95" s="14"/>
      <c r="X95" s="14"/>
    </row>
    <row r="96" spans="1:24" s="32" customFormat="1" ht="15.75" customHeight="1" x14ac:dyDescent="0.3">
      <c r="A96" s="60" t="s">
        <v>80</v>
      </c>
      <c r="B96" s="61" t="s">
        <v>124</v>
      </c>
      <c r="C96" s="62">
        <v>1958</v>
      </c>
      <c r="D96" s="63" t="s">
        <v>345</v>
      </c>
      <c r="E96" s="63" t="s">
        <v>345</v>
      </c>
      <c r="F96" s="60"/>
      <c r="G96" s="60"/>
      <c r="H96" s="60" t="s">
        <v>563</v>
      </c>
      <c r="I96" s="200" t="str">
        <f>CONCATENATE(H96,A96)</f>
        <v>852000091</v>
      </c>
      <c r="J96" s="64" t="s">
        <v>387</v>
      </c>
      <c r="K96" s="65">
        <v>1</v>
      </c>
      <c r="L96" s="86" t="s">
        <v>456</v>
      </c>
      <c r="M96" s="86" t="s">
        <v>578</v>
      </c>
      <c r="N96" s="164">
        <v>301220</v>
      </c>
      <c r="O96" s="86" t="s">
        <v>733</v>
      </c>
      <c r="P96" s="65"/>
      <c r="Q96" s="66">
        <v>301220</v>
      </c>
      <c r="R96" s="66">
        <f>IF(K96=1,Q96+Q96*$C$770,IF(K96=2,Q96+Q96*$C$771,IF(K96=3,Q96+Q96*$C$772,IF(K96=4,Q96+Q96*$C$773,IF(K96=5,Q96+Q96*$C$774,IF(K96=6,Q96+Q96*$C$775))))))</f>
        <v>301220</v>
      </c>
      <c r="S96" s="22"/>
      <c r="T96" s="116" t="s">
        <v>723</v>
      </c>
      <c r="U96" s="112"/>
    </row>
    <row r="97" spans="1:24" s="32" customFormat="1" ht="15.75" customHeight="1" x14ac:dyDescent="0.3">
      <c r="A97" s="60" t="s">
        <v>84</v>
      </c>
      <c r="B97" s="61" t="s">
        <v>123</v>
      </c>
      <c r="C97" s="62">
        <v>2006</v>
      </c>
      <c r="D97" s="63" t="s">
        <v>0</v>
      </c>
      <c r="E97" s="63" t="s">
        <v>345</v>
      </c>
      <c r="F97" s="60"/>
      <c r="G97" s="60"/>
      <c r="H97" s="60" t="s">
        <v>576</v>
      </c>
      <c r="I97" s="200" t="str">
        <f>CONCATENATE(H97,A97)</f>
        <v>820200090</v>
      </c>
      <c r="J97" s="64" t="s">
        <v>186</v>
      </c>
      <c r="K97" s="65">
        <v>1</v>
      </c>
      <c r="L97" s="86" t="s">
        <v>456</v>
      </c>
      <c r="M97" s="174" t="s">
        <v>583</v>
      </c>
      <c r="N97" s="164">
        <v>106607</v>
      </c>
      <c r="O97" s="86" t="s">
        <v>733</v>
      </c>
      <c r="P97" s="65"/>
      <c r="Q97" s="66">
        <v>6162</v>
      </c>
      <c r="R97" s="66">
        <f>IF(K97=1,Q97+Q97*$C$770,IF(K97=2,Q97+Q97*$C$771,IF(K97=3,Q97+Q97*$C$772,IF(K97=4,Q97+Q97*$C$773,IF(K97=5,Q97+Q97*$C$774,IF(K97=6,Q97+Q97*$C$775))))))</f>
        <v>6162</v>
      </c>
      <c r="S97" s="22"/>
      <c r="T97" s="116" t="s">
        <v>421</v>
      </c>
      <c r="U97" s="112"/>
    </row>
    <row r="98" spans="1:24" s="32" customFormat="1" ht="15.75" customHeight="1" x14ac:dyDescent="0.3">
      <c r="A98" s="150" t="s">
        <v>84</v>
      </c>
      <c r="B98" s="61" t="s">
        <v>123</v>
      </c>
      <c r="C98" s="62">
        <v>2006</v>
      </c>
      <c r="D98" s="63" t="s">
        <v>12</v>
      </c>
      <c r="E98" s="63" t="s">
        <v>344</v>
      </c>
      <c r="F98" s="60" t="s">
        <v>544</v>
      </c>
      <c r="G98" s="60"/>
      <c r="H98" s="60" t="s">
        <v>598</v>
      </c>
      <c r="I98" s="200" t="str">
        <f>CONCATENATE(H98,A98)</f>
        <v>861100090</v>
      </c>
      <c r="J98" s="64" t="s">
        <v>499</v>
      </c>
      <c r="K98" s="65">
        <v>1</v>
      </c>
      <c r="L98" s="86" t="s">
        <v>456</v>
      </c>
      <c r="M98" s="86" t="s">
        <v>568</v>
      </c>
      <c r="N98" s="164">
        <v>125000</v>
      </c>
      <c r="O98" s="86" t="s">
        <v>733</v>
      </c>
      <c r="P98" s="65"/>
      <c r="Q98" s="66">
        <v>125000</v>
      </c>
      <c r="R98" s="66">
        <f>IF(K98=1,Q98+Q98*$C$770,IF(K98=2,Q98+Q98*$C$771,IF(K98=3,Q98+Q98*$C$772,IF(K98=4,Q98+Q98*$C$773,IF(K98=5,Q98+Q98*$C$774,IF(K98=6,Q98+Q98*$C$775))))))</f>
        <v>125000</v>
      </c>
      <c r="S98" s="22"/>
      <c r="T98" s="116" t="s">
        <v>723</v>
      </c>
      <c r="U98" s="112" t="s">
        <v>729</v>
      </c>
      <c r="V98" s="15"/>
    </row>
    <row r="99" spans="1:24" s="32" customFormat="1" ht="15.75" customHeight="1" x14ac:dyDescent="0.3">
      <c r="A99" s="60" t="s">
        <v>85</v>
      </c>
      <c r="B99" s="61" t="s">
        <v>135</v>
      </c>
      <c r="C99" s="62">
        <v>1977</v>
      </c>
      <c r="D99" s="63" t="s">
        <v>12</v>
      </c>
      <c r="E99" s="63" t="s">
        <v>345</v>
      </c>
      <c r="F99" s="60"/>
      <c r="G99" s="60"/>
      <c r="H99" s="60" t="s">
        <v>603</v>
      </c>
      <c r="I99" s="200" t="str">
        <f>CONCATENATE(H99,A99)</f>
        <v>832600132</v>
      </c>
      <c r="J99" s="67" t="s">
        <v>604</v>
      </c>
      <c r="K99" s="65">
        <v>1</v>
      </c>
      <c r="L99" s="86" t="s">
        <v>456</v>
      </c>
      <c r="M99" s="86" t="s">
        <v>568</v>
      </c>
      <c r="N99" s="164"/>
      <c r="O99" s="86" t="s">
        <v>733</v>
      </c>
      <c r="P99" s="65"/>
      <c r="Q99" s="66">
        <v>21000</v>
      </c>
      <c r="R99" s="66">
        <f>IF(K99=1,Q99+Q99*$C$770,IF(K99=2,Q99+Q99*$C$771,IF(K99=3,Q99+Q99*$C$772,IF(K99=4,Q99+Q99*$C$773,IF(K99=5,Q99+Q99*$C$774,IF(K99=6,Q99+Q99*$C$775))))))</f>
        <v>21000</v>
      </c>
      <c r="S99" s="22"/>
      <c r="T99" s="116" t="s">
        <v>421</v>
      </c>
      <c r="U99" s="112"/>
      <c r="V99" s="15"/>
      <c r="W99" s="14"/>
      <c r="X99" s="14"/>
    </row>
    <row r="100" spans="1:24" s="32" customFormat="1" ht="15.75" customHeight="1" x14ac:dyDescent="0.3">
      <c r="A100" s="150" t="s">
        <v>85</v>
      </c>
      <c r="B100" s="149" t="s">
        <v>135</v>
      </c>
      <c r="C100" s="155">
        <v>1977</v>
      </c>
      <c r="D100" s="156" t="s">
        <v>12</v>
      </c>
      <c r="E100" s="156" t="s">
        <v>345</v>
      </c>
      <c r="F100" s="150"/>
      <c r="G100" s="150"/>
      <c r="H100" s="150" t="s">
        <v>586</v>
      </c>
      <c r="I100" s="200" t="str">
        <f>CONCATENATE(H100,A100)</f>
        <v>840450132</v>
      </c>
      <c r="J100" s="106" t="s">
        <v>520</v>
      </c>
      <c r="K100" s="157">
        <v>1</v>
      </c>
      <c r="L100" s="107" t="s">
        <v>456</v>
      </c>
      <c r="M100" s="107" t="s">
        <v>572</v>
      </c>
      <c r="N100" s="166"/>
      <c r="O100" s="107" t="s">
        <v>733</v>
      </c>
      <c r="P100" s="157"/>
      <c r="Q100" s="108">
        <v>100000</v>
      </c>
      <c r="R100" s="108">
        <f>IF(K100=1,Q100+Q100*$C$770,IF(K100=2,Q100+Q100*$C$771,IF(K100=3,Q100+Q100*$C$772,IF(K100=4,Q100+Q100*$C$773,IF(K100=5,Q100+Q100*$C$774,IF(K100=6,Q100+Q100*$C$775))))))</f>
        <v>100000</v>
      </c>
      <c r="S100" s="22"/>
      <c r="T100" s="116" t="s">
        <v>421</v>
      </c>
      <c r="U100" s="112"/>
      <c r="V100" s="15"/>
    </row>
    <row r="101" spans="1:24" s="32" customFormat="1" ht="15.75" customHeight="1" x14ac:dyDescent="0.3">
      <c r="A101" s="60" t="s">
        <v>86</v>
      </c>
      <c r="B101" s="61" t="s">
        <v>134</v>
      </c>
      <c r="C101" s="62">
        <v>1973</v>
      </c>
      <c r="D101" s="63" t="s">
        <v>12</v>
      </c>
      <c r="E101" s="63" t="s">
        <v>345</v>
      </c>
      <c r="F101" s="60"/>
      <c r="G101" s="60"/>
      <c r="H101" s="60" t="s">
        <v>567</v>
      </c>
      <c r="I101" s="200" t="str">
        <f>CONCATENATE(H101,A101)</f>
        <v>851100131</v>
      </c>
      <c r="J101" s="64" t="s">
        <v>372</v>
      </c>
      <c r="K101" s="65">
        <v>1</v>
      </c>
      <c r="L101" s="86" t="s">
        <v>456</v>
      </c>
      <c r="M101" s="86" t="s">
        <v>587</v>
      </c>
      <c r="N101" s="164"/>
      <c r="O101" s="86" t="s">
        <v>733</v>
      </c>
      <c r="P101" s="65"/>
      <c r="Q101" s="66">
        <v>89671</v>
      </c>
      <c r="R101" s="66">
        <f>IF(K101=1,Q101+Q101*$C$770,IF(K101=2,Q101+Q101*$C$771,IF(K101=3,Q101+Q101*$C$772,IF(K101=4,Q101+Q101*$C$773,IF(K101=5,Q101+Q101*$C$774,IF(K101=6,Q101+Q101*$C$775))))))</f>
        <v>89671</v>
      </c>
      <c r="S101" s="22"/>
      <c r="T101" s="116" t="s">
        <v>437</v>
      </c>
      <c r="U101" s="112"/>
      <c r="V101" s="15"/>
    </row>
    <row r="102" spans="1:24" s="32" customFormat="1" ht="15.75" customHeight="1" x14ac:dyDescent="0.3">
      <c r="A102" s="60" t="s">
        <v>86</v>
      </c>
      <c r="B102" s="61" t="s">
        <v>134</v>
      </c>
      <c r="C102" s="62">
        <v>1973</v>
      </c>
      <c r="D102" s="63" t="s">
        <v>0</v>
      </c>
      <c r="E102" s="63" t="s">
        <v>344</v>
      </c>
      <c r="F102" s="60" t="s">
        <v>544</v>
      </c>
      <c r="G102" s="60"/>
      <c r="H102" s="60" t="s">
        <v>576</v>
      </c>
      <c r="I102" s="200" t="str">
        <f>CONCATENATE(H102,A102)</f>
        <v>820200131</v>
      </c>
      <c r="J102" s="64" t="s">
        <v>371</v>
      </c>
      <c r="K102" s="65">
        <v>1</v>
      </c>
      <c r="L102" s="86" t="s">
        <v>456</v>
      </c>
      <c r="M102" s="174" t="s">
        <v>601</v>
      </c>
      <c r="N102" s="164"/>
      <c r="O102" s="86" t="s">
        <v>733</v>
      </c>
      <c r="P102" s="65"/>
      <c r="Q102" s="66">
        <v>468257</v>
      </c>
      <c r="R102" s="66">
        <f>IF(K102=1,Q102+Q102*$C$770,IF(K102=2,Q102+Q102*$C$771,IF(K102=3,Q102+Q102*$C$772,IF(K102=4,Q102+Q102*$C$773,IF(K102=5,Q102+Q102*$C$774,IF(K102=6,Q102+Q102*$C$775))))))</f>
        <v>468257</v>
      </c>
      <c r="S102" s="22"/>
      <c r="T102" s="116" t="s">
        <v>436</v>
      </c>
      <c r="U102" s="112"/>
      <c r="V102" s="15"/>
      <c r="W102" s="14"/>
      <c r="X102" s="14"/>
    </row>
    <row r="103" spans="1:24" s="32" customFormat="1" ht="15.75" customHeight="1" x14ac:dyDescent="0.3">
      <c r="A103" s="60" t="s">
        <v>32</v>
      </c>
      <c r="B103" s="61" t="s">
        <v>143</v>
      </c>
      <c r="C103" s="62">
        <v>1971</v>
      </c>
      <c r="D103" s="63" t="s">
        <v>0</v>
      </c>
      <c r="E103" s="63" t="s">
        <v>0</v>
      </c>
      <c r="F103" s="60"/>
      <c r="G103" s="60"/>
      <c r="H103" s="60" t="s">
        <v>565</v>
      </c>
      <c r="I103" s="195" t="str">
        <f>CONCATENATE(H103,A103)</f>
        <v>820400331</v>
      </c>
      <c r="J103" s="64" t="s">
        <v>324</v>
      </c>
      <c r="K103" s="65">
        <v>2</v>
      </c>
      <c r="L103" s="86" t="s">
        <v>456</v>
      </c>
      <c r="M103" s="174" t="s">
        <v>607</v>
      </c>
      <c r="N103" s="164"/>
      <c r="O103" s="86" t="s">
        <v>733</v>
      </c>
      <c r="P103" s="65"/>
      <c r="Q103" s="66">
        <v>40000</v>
      </c>
      <c r="R103" s="66">
        <f>IF(K103=1,Q103+Q103*$C$770,IF(K103=2,Q103+Q103*$C$771,IF(K103=3,Q103+Q103*$C$772,IF(K103=4,Q103+Q103*$C$773,IF(K103=5,Q103+Q103*$C$774,IF(K103=6,Q103+Q103*$C$775))))))</f>
        <v>41780</v>
      </c>
      <c r="S103" s="22"/>
      <c r="T103" s="116"/>
      <c r="U103" s="111"/>
      <c r="V103" s="15"/>
      <c r="W103" s="14"/>
      <c r="X103" s="14"/>
    </row>
    <row r="104" spans="1:24" s="32" customFormat="1" ht="15.75" customHeight="1" x14ac:dyDescent="0.3">
      <c r="A104" s="150" t="s">
        <v>59</v>
      </c>
      <c r="B104" s="149" t="s">
        <v>164</v>
      </c>
      <c r="C104" s="155">
        <v>1977</v>
      </c>
      <c r="D104" s="156" t="s">
        <v>0</v>
      </c>
      <c r="E104" s="156" t="s">
        <v>0</v>
      </c>
      <c r="F104" s="150"/>
      <c r="G104" s="150"/>
      <c r="H104" s="150" t="s">
        <v>565</v>
      </c>
      <c r="I104" s="200" t="str">
        <f>CONCATENATE(H104,A104)</f>
        <v>820400931</v>
      </c>
      <c r="J104" s="106" t="s">
        <v>324</v>
      </c>
      <c r="K104" s="157">
        <v>2</v>
      </c>
      <c r="L104" s="107" t="s">
        <v>456</v>
      </c>
      <c r="M104" s="107"/>
      <c r="N104" s="166"/>
      <c r="O104" s="107" t="s">
        <v>733</v>
      </c>
      <c r="P104" s="157"/>
      <c r="Q104" s="108">
        <v>25000</v>
      </c>
      <c r="R104" s="108">
        <f>IF(K104=1,Q104+Q104*$C$770,IF(K104=2,Q104+Q104*$C$771,IF(K104=3,Q104+Q104*$C$772,IF(K104=4,Q104+Q104*$C$773,IF(K104=5,Q104+Q104*$C$774,IF(K104=6,Q104+Q104*$C$775))))))</f>
        <v>26112.5</v>
      </c>
      <c r="S104" s="22"/>
      <c r="T104" s="116" t="s">
        <v>421</v>
      </c>
      <c r="U104" s="111"/>
      <c r="V104" s="15"/>
    </row>
    <row r="105" spans="1:24" s="32" customFormat="1" ht="15.75" customHeight="1" x14ac:dyDescent="0.3">
      <c r="A105" s="60" t="s">
        <v>69</v>
      </c>
      <c r="B105" s="61" t="s">
        <v>104</v>
      </c>
      <c r="C105" s="62">
        <v>1995</v>
      </c>
      <c r="D105" s="63" t="s">
        <v>0</v>
      </c>
      <c r="E105" s="63" t="s">
        <v>345</v>
      </c>
      <c r="F105" s="60"/>
      <c r="G105" s="60"/>
      <c r="H105" s="60" t="s">
        <v>565</v>
      </c>
      <c r="I105" s="195" t="str">
        <f>CONCATENATE(H105,A105)</f>
        <v>820400057</v>
      </c>
      <c r="J105" s="64" t="s">
        <v>183</v>
      </c>
      <c r="K105" s="65">
        <v>2</v>
      </c>
      <c r="L105" s="86" t="s">
        <v>456</v>
      </c>
      <c r="M105" s="174" t="s">
        <v>566</v>
      </c>
      <c r="N105" s="164"/>
      <c r="O105" s="86" t="s">
        <v>733</v>
      </c>
      <c r="P105" s="65"/>
      <c r="Q105" s="66">
        <v>75000</v>
      </c>
      <c r="R105" s="66">
        <f>IF(K105=1,Q105+Q105*$C$770,IF(K105=2,Q105+Q105*$C$771,IF(K105=3,Q105+Q105*$C$772,IF(K105=4,Q105+Q105*$C$773,IF(K105=5,Q105+Q105*$C$774,IF(K105=6,Q105+Q105*$C$775))))))</f>
        <v>78337.5</v>
      </c>
      <c r="S105" s="30"/>
      <c r="T105" s="116" t="s">
        <v>421</v>
      </c>
      <c r="U105" s="113"/>
      <c r="V105" s="15"/>
    </row>
    <row r="106" spans="1:24" s="32" customFormat="1" ht="15.75" customHeight="1" x14ac:dyDescent="0.3">
      <c r="A106" s="60" t="s">
        <v>633</v>
      </c>
      <c r="B106" s="61" t="s">
        <v>180</v>
      </c>
      <c r="C106" s="62"/>
      <c r="D106" s="63" t="s">
        <v>763</v>
      </c>
      <c r="E106" s="63" t="s">
        <v>763</v>
      </c>
      <c r="F106" s="60"/>
      <c r="G106" s="60"/>
      <c r="H106" s="60" t="s">
        <v>646</v>
      </c>
      <c r="I106" s="195" t="str">
        <f>CONCATENATE(H106,A106)</f>
        <v>840809420</v>
      </c>
      <c r="J106" s="64" t="s">
        <v>647</v>
      </c>
      <c r="K106" s="102"/>
      <c r="L106" s="86" t="s">
        <v>456</v>
      </c>
      <c r="M106" s="86" t="s">
        <v>572</v>
      </c>
      <c r="N106" s="164">
        <v>1430000</v>
      </c>
      <c r="O106" s="86" t="s">
        <v>733</v>
      </c>
      <c r="P106" s="65"/>
      <c r="Q106" s="93"/>
      <c r="R106" s="93"/>
      <c r="S106" s="22"/>
      <c r="T106" s="116"/>
      <c r="U106" s="111"/>
    </row>
    <row r="107" spans="1:24" s="32" customFormat="1" ht="15.75" customHeight="1" x14ac:dyDescent="0.3">
      <c r="A107" s="60" t="s">
        <v>74</v>
      </c>
      <c r="B107" s="61" t="s">
        <v>180</v>
      </c>
      <c r="C107" s="62"/>
      <c r="D107" s="63" t="s">
        <v>351</v>
      </c>
      <c r="E107" s="63" t="s">
        <v>351</v>
      </c>
      <c r="F107" s="60"/>
      <c r="G107" s="60"/>
      <c r="H107" s="60" t="s">
        <v>623</v>
      </c>
      <c r="I107" s="195" t="str">
        <f>CONCATENATE(H107,A107)</f>
        <v>842209032</v>
      </c>
      <c r="J107" s="64" t="s">
        <v>625</v>
      </c>
      <c r="K107" s="102"/>
      <c r="L107" s="86" t="s">
        <v>456</v>
      </c>
      <c r="M107" s="86" t="s">
        <v>624</v>
      </c>
      <c r="N107" s="177">
        <v>200000</v>
      </c>
      <c r="O107" s="86" t="s">
        <v>733</v>
      </c>
      <c r="P107" s="65"/>
      <c r="Q107" s="93"/>
      <c r="R107" s="93"/>
      <c r="S107" s="22"/>
      <c r="T107" s="116"/>
      <c r="U107" s="111"/>
      <c r="V107" s="15"/>
    </row>
    <row r="108" spans="1:24" s="32" customFormat="1" ht="15.75" customHeight="1" x14ac:dyDescent="0.3">
      <c r="A108" s="60" t="s">
        <v>633</v>
      </c>
      <c r="B108" s="61" t="s">
        <v>180</v>
      </c>
      <c r="C108" s="62"/>
      <c r="D108" s="63" t="s">
        <v>763</v>
      </c>
      <c r="E108" s="63" t="s">
        <v>763</v>
      </c>
      <c r="F108" s="60"/>
      <c r="G108" s="60"/>
      <c r="H108" s="60" t="s">
        <v>645</v>
      </c>
      <c r="I108" s="195" t="str">
        <f>CONCATENATE(H108,A108)</f>
        <v>840609420</v>
      </c>
      <c r="J108" s="64" t="s">
        <v>644</v>
      </c>
      <c r="K108" s="102"/>
      <c r="L108" s="86" t="s">
        <v>456</v>
      </c>
      <c r="M108" s="86" t="s">
        <v>587</v>
      </c>
      <c r="N108" s="164">
        <v>4000000</v>
      </c>
      <c r="O108" s="86" t="s">
        <v>733</v>
      </c>
      <c r="P108" s="65"/>
      <c r="Q108" s="93"/>
      <c r="R108" s="93"/>
      <c r="S108" s="22"/>
      <c r="T108" s="116"/>
      <c r="U108" s="111"/>
      <c r="V108" s="15"/>
      <c r="W108" s="14"/>
      <c r="X108" s="14"/>
    </row>
    <row r="109" spans="1:24" s="32" customFormat="1" ht="15.75" customHeight="1" x14ac:dyDescent="0.3">
      <c r="A109" s="60" t="s">
        <v>53</v>
      </c>
      <c r="B109" s="61" t="s">
        <v>92</v>
      </c>
      <c r="C109" s="62">
        <v>1964</v>
      </c>
      <c r="D109" s="63" t="s">
        <v>12</v>
      </c>
      <c r="E109" s="63" t="s">
        <v>344</v>
      </c>
      <c r="F109" s="60"/>
      <c r="G109" s="60"/>
      <c r="H109" s="60" t="s">
        <v>595</v>
      </c>
      <c r="I109" s="195" t="str">
        <f>CONCATENATE(H109,A109)</f>
        <v>850000031</v>
      </c>
      <c r="J109" s="192" t="s">
        <v>716</v>
      </c>
      <c r="K109" s="228"/>
      <c r="L109" s="86" t="s">
        <v>717</v>
      </c>
      <c r="M109" s="86" t="s">
        <v>558</v>
      </c>
      <c r="N109" s="164">
        <v>129375</v>
      </c>
      <c r="O109" s="86" t="s">
        <v>733</v>
      </c>
      <c r="P109" s="65"/>
      <c r="Q109" s="93"/>
      <c r="R109" s="93"/>
      <c r="S109" s="22"/>
      <c r="T109" s="116"/>
      <c r="U109" s="111"/>
      <c r="V109" s="15"/>
      <c r="W109" s="14"/>
      <c r="X109" s="14"/>
    </row>
    <row r="110" spans="1:24" s="32" customFormat="1" ht="15.75" customHeight="1" x14ac:dyDescent="0.3">
      <c r="A110" s="202" t="s">
        <v>19</v>
      </c>
      <c r="B110" s="203" t="s">
        <v>148</v>
      </c>
      <c r="C110" s="204">
        <v>1986</v>
      </c>
      <c r="D110" s="205" t="s">
        <v>763</v>
      </c>
      <c r="E110" s="205" t="s">
        <v>763</v>
      </c>
      <c r="F110" s="202"/>
      <c r="G110" s="202"/>
      <c r="H110" s="202" t="s">
        <v>584</v>
      </c>
      <c r="I110" s="206" t="str">
        <f>CONCATENATE(H110,A110)</f>
        <v>830000401</v>
      </c>
      <c r="J110" s="207" t="s">
        <v>363</v>
      </c>
      <c r="K110" s="208">
        <v>1</v>
      </c>
      <c r="L110" s="209" t="s">
        <v>473</v>
      </c>
      <c r="M110" s="209"/>
      <c r="N110" s="210"/>
      <c r="O110" s="209" t="s">
        <v>733</v>
      </c>
      <c r="P110" s="208"/>
      <c r="Q110" s="211">
        <v>425000</v>
      </c>
      <c r="R110" s="211">
        <f>IF(K110=1,Q110+Q110*$C$770,IF(K110=2,Q110+Q110*$C$771,IF(K110=3,Q110+Q110*$C$772,IF(K110=4,Q110+Q110*$C$773,IF(K110=5,Q110+Q110*$C$774,IF(K110=6,Q110+Q110*$C$775))))))</f>
        <v>425000</v>
      </c>
      <c r="S110" s="22"/>
      <c r="T110" s="116"/>
      <c r="U110" s="113" t="s">
        <v>485</v>
      </c>
      <c r="V110" s="15"/>
    </row>
    <row r="111" spans="1:24" s="32" customFormat="1" ht="15.75" customHeight="1" x14ac:dyDescent="0.3">
      <c r="A111" s="202" t="s">
        <v>19</v>
      </c>
      <c r="B111" s="203" t="s">
        <v>148</v>
      </c>
      <c r="C111" s="204">
        <v>1986</v>
      </c>
      <c r="D111" s="205" t="s">
        <v>12</v>
      </c>
      <c r="E111" s="205" t="s">
        <v>345</v>
      </c>
      <c r="F111" s="202"/>
      <c r="G111" s="202"/>
      <c r="H111" s="202" t="s">
        <v>586</v>
      </c>
      <c r="I111" s="206" t="str">
        <f>CONCATENATE(H111,A111)</f>
        <v>840450401</v>
      </c>
      <c r="J111" s="207" t="s">
        <v>520</v>
      </c>
      <c r="K111" s="208">
        <v>1</v>
      </c>
      <c r="L111" s="209" t="s">
        <v>473</v>
      </c>
      <c r="M111" s="209"/>
      <c r="N111" s="210"/>
      <c r="O111" s="209" t="s">
        <v>733</v>
      </c>
      <c r="P111" s="208"/>
      <c r="Q111" s="211">
        <v>100000</v>
      </c>
      <c r="R111" s="211">
        <f>IF(K111=1,Q111+Q111*$C$770,IF(K111=2,Q111+Q111*$C$771,IF(K111=3,Q111+Q111*$C$772,IF(K111=4,Q111+Q111*$C$773,IF(K111=5,Q111+Q111*$C$774,IF(K111=6,Q111+Q111*$C$775))))))</f>
        <v>100000</v>
      </c>
      <c r="S111" s="22"/>
      <c r="T111" s="116" t="s">
        <v>448</v>
      </c>
      <c r="U111" s="113"/>
      <c r="V111" s="15"/>
    </row>
    <row r="112" spans="1:24" s="32" customFormat="1" ht="15.75" customHeight="1" x14ac:dyDescent="0.3">
      <c r="A112" s="202" t="s">
        <v>96</v>
      </c>
      <c r="B112" s="203" t="s">
        <v>115</v>
      </c>
      <c r="C112" s="204">
        <v>2001</v>
      </c>
      <c r="D112" s="205" t="s">
        <v>12</v>
      </c>
      <c r="E112" s="205" t="s">
        <v>345</v>
      </c>
      <c r="F112" s="202"/>
      <c r="G112" s="202"/>
      <c r="H112" s="202" t="s">
        <v>586</v>
      </c>
      <c r="I112" s="206" t="str">
        <f>CONCATENATE(H112,A112)</f>
        <v>840450069</v>
      </c>
      <c r="J112" s="207" t="s">
        <v>520</v>
      </c>
      <c r="K112" s="208">
        <v>1</v>
      </c>
      <c r="L112" s="209" t="s">
        <v>473</v>
      </c>
      <c r="M112" s="209"/>
      <c r="N112" s="210"/>
      <c r="O112" s="209" t="s">
        <v>733</v>
      </c>
      <c r="P112" s="208"/>
      <c r="Q112" s="211">
        <v>125000</v>
      </c>
      <c r="R112" s="211">
        <f>IF(K112=1,Q112+Q112*$C$770,IF(K112=2,Q112+Q112*$C$771,IF(K112=3,Q112+Q112*$C$772,IF(K112=4,Q112+Q112*$C$773,IF(K112=5,Q112+Q112*$C$774,IF(K112=6,Q112+Q112*$C$775))))))</f>
        <v>125000</v>
      </c>
      <c r="S112" s="22"/>
      <c r="T112" s="116" t="s">
        <v>448</v>
      </c>
      <c r="U112" s="111"/>
      <c r="V112" s="15"/>
    </row>
    <row r="113" spans="1:24" s="32" customFormat="1" ht="15.75" customHeight="1" x14ac:dyDescent="0.3">
      <c r="A113" s="202" t="s">
        <v>21</v>
      </c>
      <c r="B113" s="203" t="s">
        <v>106</v>
      </c>
      <c r="C113" s="204">
        <v>1996</v>
      </c>
      <c r="D113" s="205" t="s">
        <v>12</v>
      </c>
      <c r="E113" s="205" t="s">
        <v>345</v>
      </c>
      <c r="F113" s="202"/>
      <c r="G113" s="202"/>
      <c r="H113" s="202" t="s">
        <v>586</v>
      </c>
      <c r="I113" s="206" t="str">
        <f>CONCATENATE(H113,A113)</f>
        <v>840450060</v>
      </c>
      <c r="J113" s="207" t="s">
        <v>520</v>
      </c>
      <c r="K113" s="208">
        <v>1</v>
      </c>
      <c r="L113" s="209" t="s">
        <v>473</v>
      </c>
      <c r="M113" s="209"/>
      <c r="N113" s="210"/>
      <c r="O113" s="209" t="s">
        <v>733</v>
      </c>
      <c r="P113" s="208"/>
      <c r="Q113" s="211">
        <v>100000</v>
      </c>
      <c r="R113" s="211">
        <f>IF(K113=1,Q113+Q113*$C$770,IF(K113=2,Q113+Q113*$C$771,IF(K113=3,Q113+Q113*$C$772,IF(K113=4,Q113+Q113*$C$773,IF(K113=5,Q113+Q113*$C$774,IF(K113=6,Q113+Q113*$C$775))))))</f>
        <v>100000</v>
      </c>
      <c r="S113" s="30"/>
      <c r="T113" s="116" t="s">
        <v>448</v>
      </c>
      <c r="U113" s="111"/>
      <c r="V113" s="15"/>
    </row>
    <row r="114" spans="1:24" s="32" customFormat="1" ht="15.75" customHeight="1" x14ac:dyDescent="0.3">
      <c r="A114" s="202" t="s">
        <v>24</v>
      </c>
      <c r="B114" s="203" t="s">
        <v>158</v>
      </c>
      <c r="C114" s="204">
        <v>1973</v>
      </c>
      <c r="D114" s="205" t="s">
        <v>12</v>
      </c>
      <c r="E114" s="205" t="s">
        <v>345</v>
      </c>
      <c r="F114" s="202"/>
      <c r="G114" s="202"/>
      <c r="H114" s="202" t="s">
        <v>586</v>
      </c>
      <c r="I114" s="206" t="str">
        <f>CONCATENATE(H114,A114)</f>
        <v>840450701</v>
      </c>
      <c r="J114" s="207" t="s">
        <v>520</v>
      </c>
      <c r="K114" s="208">
        <v>1</v>
      </c>
      <c r="L114" s="209" t="s">
        <v>473</v>
      </c>
      <c r="M114" s="209"/>
      <c r="N114" s="210"/>
      <c r="O114" s="209" t="s">
        <v>733</v>
      </c>
      <c r="P114" s="208"/>
      <c r="Q114" s="211">
        <v>100000</v>
      </c>
      <c r="R114" s="211">
        <f>IF(K114=1,Q114+Q114*$C$770,IF(K114=2,Q114+Q114*$C$771,IF(K114=3,Q114+Q114*$C$772,IF(K114=4,Q114+Q114*$C$773,IF(K114=5,Q114+Q114*$C$774,IF(K114=6,Q114+Q114*$C$775))))))</f>
        <v>100000</v>
      </c>
      <c r="S114" s="22"/>
      <c r="T114" s="116" t="s">
        <v>448</v>
      </c>
      <c r="U114" s="111"/>
      <c r="V114" s="14"/>
      <c r="W114" s="14"/>
      <c r="X114" s="14"/>
    </row>
    <row r="115" spans="1:24" s="32" customFormat="1" ht="15.75" customHeight="1" x14ac:dyDescent="0.3">
      <c r="A115" s="202" t="s">
        <v>90</v>
      </c>
      <c r="B115" s="203" t="s">
        <v>150</v>
      </c>
      <c r="C115" s="204">
        <v>1988</v>
      </c>
      <c r="D115" s="205" t="s">
        <v>763</v>
      </c>
      <c r="E115" s="205" t="s">
        <v>763</v>
      </c>
      <c r="F115" s="202"/>
      <c r="G115" s="202"/>
      <c r="H115" s="202" t="s">
        <v>584</v>
      </c>
      <c r="I115" s="206" t="str">
        <f>CONCATENATE(H115,A115)</f>
        <v>830000421</v>
      </c>
      <c r="J115" s="207" t="s">
        <v>363</v>
      </c>
      <c r="K115" s="208">
        <v>1</v>
      </c>
      <c r="L115" s="209" t="s">
        <v>473</v>
      </c>
      <c r="M115" s="209"/>
      <c r="N115" s="210"/>
      <c r="O115" s="209" t="s">
        <v>733</v>
      </c>
      <c r="P115" s="208"/>
      <c r="Q115" s="211">
        <v>425000</v>
      </c>
      <c r="R115" s="211">
        <f>IF(K115=1,Q115+Q115*$C$770,IF(K115=2,Q115+Q115*$C$771,IF(K115=3,Q115+Q115*$C$772,IF(K115=4,Q115+Q115*$C$773,IF(K115=5,Q115+Q115*$C$774,IF(K115=6,Q115+Q115*$C$775))))))</f>
        <v>425000</v>
      </c>
      <c r="S115" s="22"/>
      <c r="T115" s="116"/>
      <c r="U115" s="113" t="s">
        <v>485</v>
      </c>
      <c r="V115" s="14"/>
      <c r="W115" s="14"/>
      <c r="X115" s="14"/>
    </row>
    <row r="116" spans="1:24" s="32" customFormat="1" ht="15.75" customHeight="1" x14ac:dyDescent="0.3">
      <c r="A116" s="202" t="s">
        <v>90</v>
      </c>
      <c r="B116" s="203" t="s">
        <v>150</v>
      </c>
      <c r="C116" s="204">
        <v>1988</v>
      </c>
      <c r="D116" s="205" t="s">
        <v>12</v>
      </c>
      <c r="E116" s="205" t="s">
        <v>345</v>
      </c>
      <c r="F116" s="202"/>
      <c r="G116" s="202"/>
      <c r="H116" s="202" t="s">
        <v>586</v>
      </c>
      <c r="I116" s="206" t="str">
        <f>CONCATENATE(H116,A116)</f>
        <v>840450421</v>
      </c>
      <c r="J116" s="207" t="s">
        <v>520</v>
      </c>
      <c r="K116" s="208">
        <v>1</v>
      </c>
      <c r="L116" s="209" t="s">
        <v>473</v>
      </c>
      <c r="M116" s="209"/>
      <c r="N116" s="210"/>
      <c r="O116" s="209" t="s">
        <v>733</v>
      </c>
      <c r="P116" s="208"/>
      <c r="Q116" s="211">
        <v>100000</v>
      </c>
      <c r="R116" s="211">
        <f>IF(K116=1,Q116+Q116*$C$770,IF(K116=2,Q116+Q116*$C$771,IF(K116=3,Q116+Q116*$C$772,IF(K116=4,Q116+Q116*$C$773,IF(K116=5,Q116+Q116*$C$774,IF(K116=6,Q116+Q116*$C$775))))))</f>
        <v>100000</v>
      </c>
      <c r="S116" s="22"/>
      <c r="T116" s="116" t="s">
        <v>448</v>
      </c>
      <c r="U116" s="111"/>
      <c r="V116" s="15"/>
    </row>
    <row r="117" spans="1:24" s="32" customFormat="1" ht="15.75" customHeight="1" x14ac:dyDescent="0.3">
      <c r="A117" s="202" t="s">
        <v>589</v>
      </c>
      <c r="B117" s="203" t="s">
        <v>179</v>
      </c>
      <c r="C117" s="204"/>
      <c r="D117" s="205" t="s">
        <v>12</v>
      </c>
      <c r="E117" s="205" t="s">
        <v>344</v>
      </c>
      <c r="F117" s="202"/>
      <c r="G117" s="202"/>
      <c r="H117" s="202"/>
      <c r="I117" s="206"/>
      <c r="J117" s="207" t="s">
        <v>503</v>
      </c>
      <c r="K117" s="208">
        <v>1</v>
      </c>
      <c r="L117" s="209" t="s">
        <v>473</v>
      </c>
      <c r="M117" s="209"/>
      <c r="N117" s="210"/>
      <c r="O117" s="209" t="s">
        <v>733</v>
      </c>
      <c r="P117" s="208"/>
      <c r="Q117" s="211">
        <v>2489000</v>
      </c>
      <c r="R117" s="211">
        <f>IF(K117=1,Q117+Q117*$C$770,IF(K117=2,Q117+Q117*$C$771,IF(K117=3,Q117+Q117*$C$772,IF(K117=4,Q117+Q117*$C$773,IF(K117=5,Q117+Q117*$C$774,IF(K117=6,Q117+Q117*$C$775))))))</f>
        <v>2489000</v>
      </c>
      <c r="S117" s="22"/>
      <c r="T117" s="116"/>
      <c r="U117" s="111" t="s">
        <v>984</v>
      </c>
      <c r="V117" s="15"/>
    </row>
    <row r="118" spans="1:24" s="32" customFormat="1" ht="15.75" customHeight="1" x14ac:dyDescent="0.3">
      <c r="A118" s="202" t="s">
        <v>589</v>
      </c>
      <c r="B118" s="203" t="s">
        <v>179</v>
      </c>
      <c r="C118" s="204"/>
      <c r="D118" s="205" t="s">
        <v>12</v>
      </c>
      <c r="E118" s="205" t="s">
        <v>344</v>
      </c>
      <c r="F118" s="202"/>
      <c r="G118" s="202"/>
      <c r="H118" s="202"/>
      <c r="I118" s="206"/>
      <c r="J118" s="229" t="s">
        <v>753</v>
      </c>
      <c r="K118" s="208">
        <v>1</v>
      </c>
      <c r="L118" s="209" t="s">
        <v>473</v>
      </c>
      <c r="M118" s="209"/>
      <c r="N118" s="210"/>
      <c r="O118" s="209" t="s">
        <v>733</v>
      </c>
      <c r="P118" s="208"/>
      <c r="Q118" s="211">
        <v>100000</v>
      </c>
      <c r="R118" s="211">
        <f>IF(K118=1,Q118+Q118*$C$770,IF(K118=2,Q118+Q118*$C$771,IF(K118=3,Q118+Q118*$C$772,IF(K118=4,Q118+Q118*$C$773,IF(K118=5,Q118+Q118*$C$774,IF(K118=6,Q118+Q118*$C$775))))))</f>
        <v>100000</v>
      </c>
      <c r="S118" s="22"/>
      <c r="T118" s="116"/>
      <c r="U118" s="111" t="s">
        <v>754</v>
      </c>
      <c r="V118" s="15"/>
    </row>
    <row r="119" spans="1:24" s="32" customFormat="1" ht="15.75" customHeight="1" x14ac:dyDescent="0.3">
      <c r="A119" s="202" t="s">
        <v>27</v>
      </c>
      <c r="B119" s="203" t="s">
        <v>119</v>
      </c>
      <c r="C119" s="204">
        <v>2007</v>
      </c>
      <c r="D119" s="205" t="s">
        <v>12</v>
      </c>
      <c r="E119" s="205" t="s">
        <v>344</v>
      </c>
      <c r="F119" s="202"/>
      <c r="G119" s="202"/>
      <c r="H119" s="202" t="s">
        <v>981</v>
      </c>
      <c r="I119" s="206" t="str">
        <f>CONCATENATE(H119,A119)</f>
        <v>861510084</v>
      </c>
      <c r="J119" s="214" t="s">
        <v>982</v>
      </c>
      <c r="K119" s="208">
        <v>1</v>
      </c>
      <c r="L119" s="209" t="s">
        <v>473</v>
      </c>
      <c r="M119" s="209"/>
      <c r="N119" s="210"/>
      <c r="O119" s="209" t="s">
        <v>733</v>
      </c>
      <c r="P119" s="208"/>
      <c r="Q119" s="211">
        <v>85000</v>
      </c>
      <c r="R119" s="211">
        <f>IF(K119=1,Q119+Q119*$C$770,IF(K119=2,Q119+Q119*$C$771,IF(K119=3,Q119+Q119*$C$772,IF(K119=4,Q119+Q119*$C$773,IF(K119=5,Q119+Q119*$C$774,IF(K119=6,Q119+Q119*$C$775))))))</f>
        <v>85000</v>
      </c>
      <c r="S119" s="22"/>
      <c r="T119" s="116"/>
      <c r="U119" s="111"/>
      <c r="V119" s="15"/>
    </row>
    <row r="120" spans="1:24" s="32" customFormat="1" ht="15.75" customHeight="1" x14ac:dyDescent="0.3">
      <c r="A120" s="202" t="s">
        <v>28</v>
      </c>
      <c r="B120" s="203" t="s">
        <v>146</v>
      </c>
      <c r="C120" s="204">
        <v>1990</v>
      </c>
      <c r="D120" s="205" t="s">
        <v>763</v>
      </c>
      <c r="E120" s="205" t="s">
        <v>763</v>
      </c>
      <c r="F120" s="202"/>
      <c r="G120" s="202"/>
      <c r="H120" s="202" t="s">
        <v>584</v>
      </c>
      <c r="I120" s="206" t="str">
        <f>CONCATENATE(H120,A120)</f>
        <v>830000351</v>
      </c>
      <c r="J120" s="207" t="s">
        <v>363</v>
      </c>
      <c r="K120" s="208">
        <v>1</v>
      </c>
      <c r="L120" s="209" t="s">
        <v>473</v>
      </c>
      <c r="M120" s="209"/>
      <c r="N120" s="210"/>
      <c r="O120" s="209" t="s">
        <v>726</v>
      </c>
      <c r="P120" s="208"/>
      <c r="Q120" s="211">
        <v>425000</v>
      </c>
      <c r="R120" s="211">
        <f>IF(K120=1,Q120+Q120*$C$770,IF(K120=2,Q120+Q120*$C$771,IF(K120=3,Q120+Q120*$C$772,IF(K120=4,Q120+Q120*$C$773,IF(K120=5,Q120+Q120*$C$774,IF(K120=6,Q120+Q120*$C$775))))))</f>
        <v>425000</v>
      </c>
      <c r="S120" s="22"/>
      <c r="T120" s="116"/>
      <c r="U120" s="113" t="s">
        <v>485</v>
      </c>
      <c r="V120" s="15"/>
    </row>
    <row r="121" spans="1:24" s="32" customFormat="1" ht="15.75" customHeight="1" x14ac:dyDescent="0.3">
      <c r="A121" s="202" t="s">
        <v>28</v>
      </c>
      <c r="B121" s="203" t="s">
        <v>146</v>
      </c>
      <c r="C121" s="204">
        <v>1990</v>
      </c>
      <c r="D121" s="205" t="s">
        <v>12</v>
      </c>
      <c r="E121" s="205" t="s">
        <v>345</v>
      </c>
      <c r="F121" s="202"/>
      <c r="G121" s="202"/>
      <c r="H121" s="202" t="s">
        <v>586</v>
      </c>
      <c r="I121" s="206" t="str">
        <f>CONCATENATE(H121,A121)</f>
        <v>840450351</v>
      </c>
      <c r="J121" s="207" t="s">
        <v>520</v>
      </c>
      <c r="K121" s="208">
        <v>1</v>
      </c>
      <c r="L121" s="209" t="s">
        <v>473</v>
      </c>
      <c r="M121" s="209"/>
      <c r="N121" s="210"/>
      <c r="O121" s="209" t="s">
        <v>733</v>
      </c>
      <c r="P121" s="208"/>
      <c r="Q121" s="211">
        <v>100000</v>
      </c>
      <c r="R121" s="211">
        <f>IF(K121=1,Q121+Q121*$C$770,IF(K121=2,Q121+Q121*$C$771,IF(K121=3,Q121+Q121*$C$772,IF(K121=4,Q121+Q121*$C$773,IF(K121=5,Q121+Q121*$C$774,IF(K121=6,Q121+Q121*$C$775))))))</f>
        <v>100000</v>
      </c>
      <c r="S121" s="22"/>
      <c r="T121" s="116" t="s">
        <v>448</v>
      </c>
      <c r="U121" s="111"/>
      <c r="V121" s="15"/>
    </row>
    <row r="122" spans="1:24" s="32" customFormat="1" ht="15.75" customHeight="1" x14ac:dyDescent="0.3">
      <c r="A122" s="202" t="s">
        <v>29</v>
      </c>
      <c r="B122" s="203" t="s">
        <v>118</v>
      </c>
      <c r="C122" s="204">
        <v>2006</v>
      </c>
      <c r="D122" s="205" t="s">
        <v>12</v>
      </c>
      <c r="E122" s="205" t="s">
        <v>345</v>
      </c>
      <c r="F122" s="202"/>
      <c r="G122" s="202"/>
      <c r="H122" s="202" t="s">
        <v>586</v>
      </c>
      <c r="I122" s="206" t="str">
        <f>CONCATENATE(H122,A122)</f>
        <v>840450083</v>
      </c>
      <c r="J122" s="207" t="s">
        <v>520</v>
      </c>
      <c r="K122" s="208">
        <v>1</v>
      </c>
      <c r="L122" s="209" t="s">
        <v>473</v>
      </c>
      <c r="M122" s="209"/>
      <c r="N122" s="210"/>
      <c r="O122" s="209" t="s">
        <v>733</v>
      </c>
      <c r="P122" s="208"/>
      <c r="Q122" s="211">
        <v>100000</v>
      </c>
      <c r="R122" s="211">
        <f>IF(K122=1,Q122+Q122*$C$770,IF(K122=2,Q122+Q122*$C$771,IF(K122=3,Q122+Q122*$C$772,IF(K122=4,Q122+Q122*$C$773,IF(K122=5,Q122+Q122*$C$774,IF(K122=6,Q122+Q122*$C$775))))))</f>
        <v>100000</v>
      </c>
      <c r="S122" s="22"/>
      <c r="T122" s="116" t="s">
        <v>448</v>
      </c>
      <c r="U122" s="111"/>
      <c r="V122" s="15"/>
    </row>
    <row r="123" spans="1:24" s="32" customFormat="1" ht="15.75" customHeight="1" x14ac:dyDescent="0.3">
      <c r="A123" s="202" t="s">
        <v>31</v>
      </c>
      <c r="B123" s="203" t="s">
        <v>139</v>
      </c>
      <c r="C123" s="204">
        <v>1964</v>
      </c>
      <c r="D123" s="205" t="s">
        <v>12</v>
      </c>
      <c r="E123" s="205" t="s">
        <v>345</v>
      </c>
      <c r="F123" s="202"/>
      <c r="G123" s="202"/>
      <c r="H123" s="202" t="s">
        <v>586</v>
      </c>
      <c r="I123" s="206" t="str">
        <f>CONCATENATE(H123,A123)</f>
        <v>840450261</v>
      </c>
      <c r="J123" s="207" t="s">
        <v>520</v>
      </c>
      <c r="K123" s="208">
        <v>1</v>
      </c>
      <c r="L123" s="209" t="s">
        <v>473</v>
      </c>
      <c r="M123" s="209" t="s">
        <v>572</v>
      </c>
      <c r="N123" s="210"/>
      <c r="O123" s="209" t="s">
        <v>733</v>
      </c>
      <c r="P123" s="208"/>
      <c r="Q123" s="211">
        <v>125000</v>
      </c>
      <c r="R123" s="211">
        <f>IF(K123=1,Q123+Q123*$C$770,IF(K123=2,Q123+Q123*$C$771,IF(K123=3,Q123+Q123*$C$772,IF(K123=4,Q123+Q123*$C$773,IF(K123=5,Q123+Q123*$C$774,IF(K123=6,Q123+Q123*$C$775))))))</f>
        <v>125000</v>
      </c>
      <c r="S123" s="22"/>
      <c r="T123" s="116" t="s">
        <v>448</v>
      </c>
      <c r="U123" s="111"/>
      <c r="V123" s="15"/>
    </row>
    <row r="124" spans="1:24" s="32" customFormat="1" ht="15.75" customHeight="1" x14ac:dyDescent="0.3">
      <c r="A124" s="202" t="s">
        <v>34</v>
      </c>
      <c r="B124" s="203" t="s">
        <v>162</v>
      </c>
      <c r="C124" s="204">
        <v>1977</v>
      </c>
      <c r="D124" s="205" t="s">
        <v>12</v>
      </c>
      <c r="E124" s="205" t="s">
        <v>345</v>
      </c>
      <c r="F124" s="202"/>
      <c r="G124" s="202"/>
      <c r="H124" s="202" t="s">
        <v>586</v>
      </c>
      <c r="I124" s="206" t="str">
        <f>CONCATENATE(H124,A124)</f>
        <v>840450911</v>
      </c>
      <c r="J124" s="207" t="s">
        <v>520</v>
      </c>
      <c r="K124" s="208">
        <v>1</v>
      </c>
      <c r="L124" s="209" t="s">
        <v>473</v>
      </c>
      <c r="M124" s="209"/>
      <c r="N124" s="210"/>
      <c r="O124" s="209" t="s">
        <v>733</v>
      </c>
      <c r="P124" s="208"/>
      <c r="Q124" s="211">
        <v>100000</v>
      </c>
      <c r="R124" s="211">
        <f>IF(K124=1,Q124+Q124*$C$770,IF(K124=2,Q124+Q124*$C$771,IF(K124=3,Q124+Q124*$C$772,IF(K124=4,Q124+Q124*$C$773,IF(K124=5,Q124+Q124*$C$774,IF(K124=6,Q124+Q124*$C$775))))))</f>
        <v>100000</v>
      </c>
      <c r="S124" s="22"/>
      <c r="T124" s="116" t="s">
        <v>448</v>
      </c>
      <c r="U124" s="111"/>
      <c r="V124" s="14"/>
      <c r="W124" s="14"/>
      <c r="X124" s="14"/>
    </row>
    <row r="125" spans="1:24" s="32" customFormat="1" ht="15.75" customHeight="1" x14ac:dyDescent="0.3">
      <c r="A125" s="202" t="s">
        <v>36</v>
      </c>
      <c r="B125" s="203" t="s">
        <v>156</v>
      </c>
      <c r="C125" s="204">
        <v>1973</v>
      </c>
      <c r="D125" s="205" t="s">
        <v>87</v>
      </c>
      <c r="E125" s="205" t="s">
        <v>344</v>
      </c>
      <c r="F125" s="202"/>
      <c r="G125" s="202"/>
      <c r="H125" s="202" t="s">
        <v>562</v>
      </c>
      <c r="I125" s="206" t="str">
        <f>CONCATENATE(H125,A125)</f>
        <v>852500521</v>
      </c>
      <c r="J125" s="207" t="s">
        <v>240</v>
      </c>
      <c r="K125" s="208">
        <v>1</v>
      </c>
      <c r="L125" s="209" t="s">
        <v>473</v>
      </c>
      <c r="M125" s="209"/>
      <c r="N125" s="210"/>
      <c r="O125" s="209" t="s">
        <v>733</v>
      </c>
      <c r="P125" s="208"/>
      <c r="Q125" s="211">
        <v>942463</v>
      </c>
      <c r="R125" s="211">
        <f>IF(K125=1,Q125+Q125*$C$770,IF(K125=2,Q125+Q125*$C$771,IF(K125=3,Q125+Q125*$C$772,IF(K125=4,Q125+Q125*$C$773,IF(K125=5,Q125+Q125*$C$774,IF(K125=6,Q125+Q125*$C$775))))))</f>
        <v>942463</v>
      </c>
      <c r="S125" s="22"/>
      <c r="T125" s="116" t="s">
        <v>769</v>
      </c>
      <c r="U125" s="111" t="s">
        <v>742</v>
      </c>
      <c r="V125" s="15"/>
    </row>
    <row r="126" spans="1:24" s="32" customFormat="1" ht="15.75" customHeight="1" x14ac:dyDescent="0.3">
      <c r="A126" s="202" t="s">
        <v>95</v>
      </c>
      <c r="B126" s="203" t="s">
        <v>167</v>
      </c>
      <c r="C126" s="204">
        <v>1984</v>
      </c>
      <c r="D126" s="205" t="s">
        <v>12</v>
      </c>
      <c r="E126" s="205" t="s">
        <v>345</v>
      </c>
      <c r="F126" s="202"/>
      <c r="G126" s="202"/>
      <c r="H126" s="202" t="s">
        <v>586</v>
      </c>
      <c r="I126" s="206" t="str">
        <f>CONCATENATE(H126,A126)</f>
        <v>840450951</v>
      </c>
      <c r="J126" s="207" t="s">
        <v>520</v>
      </c>
      <c r="K126" s="208">
        <v>1</v>
      </c>
      <c r="L126" s="209" t="s">
        <v>473</v>
      </c>
      <c r="M126" s="209"/>
      <c r="N126" s="210"/>
      <c r="O126" s="209" t="s">
        <v>733</v>
      </c>
      <c r="P126" s="208"/>
      <c r="Q126" s="211">
        <v>125000</v>
      </c>
      <c r="R126" s="211">
        <f>IF(K126=1,Q126+Q126*$C$770,IF(K126=2,Q126+Q126*$C$771,IF(K126=3,Q126+Q126*$C$772,IF(K126=4,Q126+Q126*$C$773,IF(K126=5,Q126+Q126*$C$774,IF(K126=6,Q126+Q126*$C$775))))))</f>
        <v>125000</v>
      </c>
      <c r="S126" s="22"/>
      <c r="T126" s="116" t="s">
        <v>448</v>
      </c>
      <c r="U126" s="111"/>
    </row>
    <row r="127" spans="1:24" s="32" customFormat="1" ht="15.75" customHeight="1" x14ac:dyDescent="0.3">
      <c r="A127" s="202" t="s">
        <v>46</v>
      </c>
      <c r="B127" s="203" t="s">
        <v>114</v>
      </c>
      <c r="C127" s="204">
        <v>2000</v>
      </c>
      <c r="D127" s="205" t="s">
        <v>12</v>
      </c>
      <c r="E127" s="205" t="s">
        <v>345</v>
      </c>
      <c r="F127" s="202"/>
      <c r="G127" s="202"/>
      <c r="H127" s="202" t="s">
        <v>586</v>
      </c>
      <c r="I127" s="206" t="str">
        <f>CONCATENATE(H127,A127)</f>
        <v>840450073</v>
      </c>
      <c r="J127" s="207" t="s">
        <v>520</v>
      </c>
      <c r="K127" s="208">
        <v>1</v>
      </c>
      <c r="L127" s="209" t="s">
        <v>473</v>
      </c>
      <c r="M127" s="209"/>
      <c r="N127" s="210"/>
      <c r="O127" s="209" t="s">
        <v>733</v>
      </c>
      <c r="P127" s="208"/>
      <c r="Q127" s="211">
        <v>150000</v>
      </c>
      <c r="R127" s="211">
        <f>IF(K127=1,Q127+Q127*$C$770,IF(K127=2,Q127+Q127*$C$771,IF(K127=3,Q127+Q127*$C$772,IF(K127=4,Q127+Q127*$C$773,IF(K127=5,Q127+Q127*$C$774,IF(K127=6,Q127+Q127*$C$775))))))</f>
        <v>150000</v>
      </c>
      <c r="S127" s="22"/>
      <c r="T127" s="116" t="s">
        <v>448</v>
      </c>
      <c r="U127" s="111"/>
      <c r="V127" s="15"/>
    </row>
    <row r="128" spans="1:24" s="32" customFormat="1" ht="15.75" customHeight="1" x14ac:dyDescent="0.3">
      <c r="A128" s="202" t="s">
        <v>37</v>
      </c>
      <c r="B128" s="203" t="s">
        <v>109</v>
      </c>
      <c r="C128" s="204">
        <v>1998</v>
      </c>
      <c r="D128" s="205" t="s">
        <v>12</v>
      </c>
      <c r="E128" s="205" t="s">
        <v>345</v>
      </c>
      <c r="F128" s="202"/>
      <c r="G128" s="202"/>
      <c r="H128" s="202" t="s">
        <v>586</v>
      </c>
      <c r="I128" s="206" t="str">
        <f>CONCATENATE(H128,A128)</f>
        <v>840450065</v>
      </c>
      <c r="J128" s="207" t="s">
        <v>520</v>
      </c>
      <c r="K128" s="208">
        <v>1</v>
      </c>
      <c r="L128" s="209" t="s">
        <v>473</v>
      </c>
      <c r="M128" s="209"/>
      <c r="N128" s="210"/>
      <c r="O128" s="209" t="s">
        <v>733</v>
      </c>
      <c r="P128" s="208"/>
      <c r="Q128" s="211">
        <v>100000</v>
      </c>
      <c r="R128" s="211">
        <f>IF(K128=1,Q128+Q128*$C$770,IF(K128=2,Q128+Q128*$C$771,IF(K128=3,Q128+Q128*$C$772,IF(K128=4,Q128+Q128*$C$773,IF(K128=5,Q128+Q128*$C$774,IF(K128=6,Q128+Q128*$C$775))))))</f>
        <v>100000</v>
      </c>
      <c r="S128" s="30"/>
      <c r="T128" s="116" t="s">
        <v>448</v>
      </c>
      <c r="U128" s="111"/>
      <c r="V128" s="15"/>
    </row>
    <row r="129" spans="1:24" s="32" customFormat="1" ht="15.75" customHeight="1" x14ac:dyDescent="0.3">
      <c r="A129" s="202" t="s">
        <v>41</v>
      </c>
      <c r="B129" s="203" t="s">
        <v>168</v>
      </c>
      <c r="C129" s="204">
        <v>1984</v>
      </c>
      <c r="D129" s="205" t="s">
        <v>12</v>
      </c>
      <c r="E129" s="205" t="s">
        <v>345</v>
      </c>
      <c r="F129" s="202"/>
      <c r="G129" s="202"/>
      <c r="H129" s="202" t="s">
        <v>586</v>
      </c>
      <c r="I129" s="206" t="str">
        <f>CONCATENATE(H129,A129)</f>
        <v>840450961</v>
      </c>
      <c r="J129" s="207" t="s">
        <v>520</v>
      </c>
      <c r="K129" s="208">
        <v>1</v>
      </c>
      <c r="L129" s="209" t="s">
        <v>473</v>
      </c>
      <c r="M129" s="209"/>
      <c r="N129" s="210"/>
      <c r="O129" s="209" t="s">
        <v>733</v>
      </c>
      <c r="P129" s="208"/>
      <c r="Q129" s="211">
        <v>100000</v>
      </c>
      <c r="R129" s="211">
        <f>IF(K129=1,Q129+Q129*$C$770,IF(K129=2,Q129+Q129*$C$771,IF(K129=3,Q129+Q129*$C$772,IF(K129=4,Q129+Q129*$C$773,IF(K129=5,Q129+Q129*$C$774,IF(K129=6,Q129+Q129*$C$775))))))</f>
        <v>100000</v>
      </c>
      <c r="S129" s="22"/>
      <c r="T129" s="116" t="s">
        <v>448</v>
      </c>
      <c r="U129" s="111"/>
      <c r="V129" s="15"/>
    </row>
    <row r="130" spans="1:24" s="32" customFormat="1" ht="15.75" customHeight="1" x14ac:dyDescent="0.3">
      <c r="A130" s="202" t="s">
        <v>44</v>
      </c>
      <c r="B130" s="203" t="s">
        <v>172</v>
      </c>
      <c r="C130" s="204">
        <v>2005</v>
      </c>
      <c r="D130" s="205" t="s">
        <v>12</v>
      </c>
      <c r="E130" s="205" t="s">
        <v>345</v>
      </c>
      <c r="F130" s="202"/>
      <c r="G130" s="202"/>
      <c r="H130" s="202" t="s">
        <v>586</v>
      </c>
      <c r="I130" s="206" t="str">
        <f>CONCATENATE(H130,A130)</f>
        <v>840452081</v>
      </c>
      <c r="J130" s="207" t="s">
        <v>520</v>
      </c>
      <c r="K130" s="208">
        <v>1</v>
      </c>
      <c r="L130" s="209" t="s">
        <v>473</v>
      </c>
      <c r="M130" s="209"/>
      <c r="N130" s="210"/>
      <c r="O130" s="209" t="s">
        <v>733</v>
      </c>
      <c r="P130" s="208"/>
      <c r="Q130" s="211">
        <v>100000</v>
      </c>
      <c r="R130" s="211">
        <f>IF(K130=1,Q130+Q130*$C$770,IF(K130=2,Q130+Q130*$C$771,IF(K130=3,Q130+Q130*$C$772,IF(K130=4,Q130+Q130*$C$773,IF(K130=5,Q130+Q130*$C$774,IF(K130=6,Q130+Q130*$C$775))))))</f>
        <v>100000</v>
      </c>
      <c r="S130" s="22"/>
      <c r="T130" s="116" t="s">
        <v>448</v>
      </c>
      <c r="U130" s="111"/>
      <c r="V130" s="15"/>
    </row>
    <row r="131" spans="1:24" s="32" customFormat="1" ht="15.75" customHeight="1" x14ac:dyDescent="0.3">
      <c r="A131" s="202" t="s">
        <v>30</v>
      </c>
      <c r="B131" s="203" t="s">
        <v>151</v>
      </c>
      <c r="C131" s="204">
        <v>1989</v>
      </c>
      <c r="D131" s="205" t="s">
        <v>13</v>
      </c>
      <c r="E131" s="205" t="s">
        <v>345</v>
      </c>
      <c r="F131" s="202"/>
      <c r="G131" s="202"/>
      <c r="H131" s="202" t="s">
        <v>602</v>
      </c>
      <c r="I131" s="206" t="str">
        <f>CONCATENATE(H131,A131)</f>
        <v>851700451</v>
      </c>
      <c r="J131" s="207" t="s">
        <v>502</v>
      </c>
      <c r="K131" s="208">
        <v>1</v>
      </c>
      <c r="L131" s="209" t="s">
        <v>473</v>
      </c>
      <c r="M131" s="209"/>
      <c r="N131" s="210"/>
      <c r="O131" s="209" t="s">
        <v>733</v>
      </c>
      <c r="P131" s="208"/>
      <c r="Q131" s="211">
        <v>25000</v>
      </c>
      <c r="R131" s="211">
        <f>IF(K131=1,Q131+Q131*$C$770,IF(K131=2,Q131+Q131*$C$771,IF(K131=3,Q131+Q131*$C$772,IF(K131=4,Q131+Q131*$C$773,IF(K131=5,Q131+Q131*$C$774,IF(K131=6,Q131+Q131*$C$775))))))</f>
        <v>25000</v>
      </c>
      <c r="S131" s="22"/>
      <c r="T131" s="116" t="s">
        <v>423</v>
      </c>
      <c r="U131" s="111"/>
      <c r="V131" s="15"/>
      <c r="W131" s="14"/>
      <c r="X131" s="14"/>
    </row>
    <row r="132" spans="1:24" s="32" customFormat="1" ht="15.75" customHeight="1" x14ac:dyDescent="0.3">
      <c r="A132" s="202" t="s">
        <v>47</v>
      </c>
      <c r="B132" s="203" t="s">
        <v>166</v>
      </c>
      <c r="C132" s="204">
        <v>1982</v>
      </c>
      <c r="D132" s="205" t="s">
        <v>763</v>
      </c>
      <c r="E132" s="205" t="s">
        <v>763</v>
      </c>
      <c r="F132" s="202"/>
      <c r="G132" s="202"/>
      <c r="H132" s="202" t="s">
        <v>584</v>
      </c>
      <c r="I132" s="206" t="str">
        <f>CONCATENATE(H132,A132)</f>
        <v>830000941</v>
      </c>
      <c r="J132" s="207" t="s">
        <v>363</v>
      </c>
      <c r="K132" s="208">
        <v>1</v>
      </c>
      <c r="L132" s="209" t="s">
        <v>473</v>
      </c>
      <c r="M132" s="209"/>
      <c r="N132" s="210"/>
      <c r="O132" s="209" t="s">
        <v>740</v>
      </c>
      <c r="P132" s="208"/>
      <c r="Q132" s="211">
        <v>425000</v>
      </c>
      <c r="R132" s="211">
        <f>IF(K132=1,Q132+Q132*$C$770,IF(K132=2,Q132+Q132*$C$771,IF(K132=3,Q132+Q132*$C$772,IF(K132=4,Q132+Q132*$C$773,IF(K132=5,Q132+Q132*$C$774,IF(K132=6,Q132+Q132*$C$775))))))</f>
        <v>425000</v>
      </c>
      <c r="S132" s="22"/>
      <c r="T132" s="116"/>
      <c r="U132" s="113" t="s">
        <v>485</v>
      </c>
      <c r="V132" s="15"/>
      <c r="W132" s="14"/>
      <c r="X132" s="14"/>
    </row>
    <row r="133" spans="1:24" s="32" customFormat="1" ht="15.75" customHeight="1" x14ac:dyDescent="0.3">
      <c r="A133" s="202" t="s">
        <v>47</v>
      </c>
      <c r="B133" s="203" t="s">
        <v>166</v>
      </c>
      <c r="C133" s="204">
        <v>1982</v>
      </c>
      <c r="D133" s="205" t="s">
        <v>12</v>
      </c>
      <c r="E133" s="205" t="s">
        <v>345</v>
      </c>
      <c r="F133" s="202"/>
      <c r="G133" s="202"/>
      <c r="H133" s="202" t="s">
        <v>586</v>
      </c>
      <c r="I133" s="206" t="str">
        <f>CONCATENATE(H133,A133)</f>
        <v>840450941</v>
      </c>
      <c r="J133" s="207" t="s">
        <v>520</v>
      </c>
      <c r="K133" s="208">
        <v>1</v>
      </c>
      <c r="L133" s="209" t="s">
        <v>473</v>
      </c>
      <c r="M133" s="209"/>
      <c r="N133" s="210"/>
      <c r="O133" s="209" t="s">
        <v>733</v>
      </c>
      <c r="P133" s="208"/>
      <c r="Q133" s="211">
        <v>100000</v>
      </c>
      <c r="R133" s="211">
        <f>IF(K133=1,Q133+Q133*$C$770,IF(K133=2,Q133+Q133*$C$771,IF(K133=3,Q133+Q133*$C$772,IF(K133=4,Q133+Q133*$C$773,IF(K133=5,Q133+Q133*$C$774,IF(K133=6,Q133+Q133*$C$775))))))</f>
        <v>100000</v>
      </c>
      <c r="S133" s="22"/>
      <c r="T133" s="116" t="s">
        <v>448</v>
      </c>
      <c r="U133" s="111"/>
      <c r="V133" s="15"/>
      <c r="W133" s="14"/>
      <c r="X133" s="14"/>
    </row>
    <row r="134" spans="1:24" s="32" customFormat="1" ht="15.75" customHeight="1" x14ac:dyDescent="0.3">
      <c r="A134" s="202" t="s">
        <v>649</v>
      </c>
      <c r="B134" s="203" t="s">
        <v>290</v>
      </c>
      <c r="C134" s="204">
        <v>2016</v>
      </c>
      <c r="D134" s="205" t="s">
        <v>213</v>
      </c>
      <c r="E134" s="205" t="s">
        <v>344</v>
      </c>
      <c r="F134" s="202" t="s">
        <v>544</v>
      </c>
      <c r="G134" s="202"/>
      <c r="H134" s="202" t="s">
        <v>650</v>
      </c>
      <c r="I134" s="206" t="str">
        <f>CONCATENATE(H134,A134)</f>
        <v>870559099</v>
      </c>
      <c r="J134" s="207" t="s">
        <v>291</v>
      </c>
      <c r="K134" s="208">
        <v>1</v>
      </c>
      <c r="L134" s="209" t="s">
        <v>473</v>
      </c>
      <c r="M134" s="218" t="s">
        <v>651</v>
      </c>
      <c r="N134" s="210">
        <v>17691000</v>
      </c>
      <c r="O134" s="209" t="s">
        <v>733</v>
      </c>
      <c r="P134" s="208" t="s">
        <v>527</v>
      </c>
      <c r="Q134" s="211">
        <v>19801000</v>
      </c>
      <c r="R134" s="211">
        <f>IF(K134=1,Q134+Q134*$C$770,IF(K134=2,Q134+Q134*$C$771,IF(K134=3,Q134+Q134*$C$772,IF(K134=4,Q134+Q134*$C$773,IF(K134=5,Q134+Q134*$C$774,IF(K134=6,Q134+Q134*$C$775))))))</f>
        <v>19801000</v>
      </c>
      <c r="S134" s="22"/>
      <c r="T134" s="116"/>
      <c r="U134" s="111" t="s">
        <v>992</v>
      </c>
      <c r="V134" s="15"/>
    </row>
    <row r="135" spans="1:24" s="32" customFormat="1" ht="15.75" customHeight="1" x14ac:dyDescent="0.3">
      <c r="A135" s="202" t="s">
        <v>649</v>
      </c>
      <c r="B135" s="203" t="s">
        <v>524</v>
      </c>
      <c r="C135" s="204">
        <v>2017</v>
      </c>
      <c r="D135" s="205" t="s">
        <v>213</v>
      </c>
      <c r="E135" s="205" t="s">
        <v>344</v>
      </c>
      <c r="F135" s="202" t="s">
        <v>544</v>
      </c>
      <c r="G135" s="202"/>
      <c r="H135" s="202" t="s">
        <v>654</v>
      </c>
      <c r="I135" s="206" t="str">
        <f>CONCATENATE(H135,A135)</f>
        <v>890209099</v>
      </c>
      <c r="J135" s="207" t="s">
        <v>525</v>
      </c>
      <c r="K135" s="208">
        <v>1</v>
      </c>
      <c r="L135" s="209" t="s">
        <v>473</v>
      </c>
      <c r="M135" s="209" t="s">
        <v>634</v>
      </c>
      <c r="N135" s="210">
        <v>28956000</v>
      </c>
      <c r="O135" s="209" t="s">
        <v>733</v>
      </c>
      <c r="P135" s="208" t="s">
        <v>526</v>
      </c>
      <c r="Q135" s="211">
        <v>85000000</v>
      </c>
      <c r="R135" s="211">
        <f>IF(K135=1,Q135+Q135*$C$770,IF(K135=2,Q135+Q135*$C$771,IF(K135=3,Q135+Q135*$C$772,IF(K135=4,Q135+Q135*$C$773,IF(K135=5,Q135+Q135*$C$774,IF(K135=6,Q135+Q135*$C$775))))))</f>
        <v>85000000</v>
      </c>
      <c r="S135" s="22"/>
      <c r="T135" s="116"/>
      <c r="U135" s="111"/>
      <c r="V135" s="15"/>
    </row>
    <row r="136" spans="1:24" s="32" customFormat="1" ht="15.75" customHeight="1" x14ac:dyDescent="0.3">
      <c r="A136" s="202" t="s">
        <v>50</v>
      </c>
      <c r="B136" s="203" t="s">
        <v>155</v>
      </c>
      <c r="C136" s="204">
        <v>1973</v>
      </c>
      <c r="D136" s="205" t="s">
        <v>12</v>
      </c>
      <c r="E136" s="205" t="s">
        <v>345</v>
      </c>
      <c r="F136" s="202"/>
      <c r="G136" s="202"/>
      <c r="H136" s="202" t="s">
        <v>586</v>
      </c>
      <c r="I136" s="206" t="str">
        <f>CONCATENATE(H136,A136)</f>
        <v>840450501</v>
      </c>
      <c r="J136" s="207" t="s">
        <v>520</v>
      </c>
      <c r="K136" s="208">
        <v>1</v>
      </c>
      <c r="L136" s="209" t="s">
        <v>473</v>
      </c>
      <c r="M136" s="209"/>
      <c r="N136" s="210"/>
      <c r="O136" s="209" t="s">
        <v>733</v>
      </c>
      <c r="P136" s="208"/>
      <c r="Q136" s="211">
        <v>100000</v>
      </c>
      <c r="R136" s="211">
        <f>IF(K136=1,Q136+Q136*$C$770,IF(K136=2,Q136+Q136*$C$771,IF(K136=3,Q136+Q136*$C$772,IF(K136=4,Q136+Q136*$C$773,IF(K136=5,Q136+Q136*$C$774,IF(K136=6,Q136+Q136*$C$775))))))</f>
        <v>100000</v>
      </c>
      <c r="S136" s="22"/>
      <c r="T136" s="116" t="s">
        <v>448</v>
      </c>
      <c r="U136" s="111"/>
      <c r="V136" s="15"/>
    </row>
    <row r="137" spans="1:24" s="32" customFormat="1" ht="15.75" customHeight="1" x14ac:dyDescent="0.3">
      <c r="A137" s="202" t="s">
        <v>54</v>
      </c>
      <c r="B137" s="203" t="s">
        <v>112</v>
      </c>
      <c r="C137" s="204">
        <v>1946</v>
      </c>
      <c r="D137" s="205" t="s">
        <v>12</v>
      </c>
      <c r="E137" s="205" t="s">
        <v>345</v>
      </c>
      <c r="F137" s="202"/>
      <c r="G137" s="202"/>
      <c r="H137" s="202" t="s">
        <v>586</v>
      </c>
      <c r="I137" s="206" t="str">
        <f>CONCATENATE(H137,A137)</f>
        <v>840450071</v>
      </c>
      <c r="J137" s="207" t="s">
        <v>521</v>
      </c>
      <c r="K137" s="208">
        <v>1</v>
      </c>
      <c r="L137" s="209" t="s">
        <v>473</v>
      </c>
      <c r="M137" s="209"/>
      <c r="N137" s="210"/>
      <c r="O137" s="209" t="s">
        <v>733</v>
      </c>
      <c r="P137" s="208"/>
      <c r="Q137" s="211">
        <v>10000</v>
      </c>
      <c r="R137" s="211">
        <f>IF(K137=1,Q137+Q137*$C$770,IF(K137=2,Q137+Q137*$C$771,IF(K137=3,Q137+Q137*$C$772,IF(K137=4,Q137+Q137*$C$773,IF(K137=5,Q137+Q137*$C$774,IF(K137=6,Q137+Q137*$C$775))))))</f>
        <v>10000</v>
      </c>
      <c r="S137" s="22"/>
      <c r="T137" s="116"/>
      <c r="U137" s="111"/>
      <c r="V137" s="15"/>
    </row>
    <row r="138" spans="1:24" s="32" customFormat="1" ht="15.75" customHeight="1" x14ac:dyDescent="0.3">
      <c r="A138" s="202" t="s">
        <v>57</v>
      </c>
      <c r="B138" s="203" t="s">
        <v>161</v>
      </c>
      <c r="C138" s="204">
        <v>2003</v>
      </c>
      <c r="D138" s="205" t="s">
        <v>12</v>
      </c>
      <c r="E138" s="205" t="s">
        <v>345</v>
      </c>
      <c r="F138" s="202"/>
      <c r="G138" s="202"/>
      <c r="H138" s="202" t="s">
        <v>586</v>
      </c>
      <c r="I138" s="206" t="str">
        <f>CONCATENATE(H138,A138)</f>
        <v>840450902</v>
      </c>
      <c r="J138" s="207" t="s">
        <v>520</v>
      </c>
      <c r="K138" s="208">
        <v>1</v>
      </c>
      <c r="L138" s="209" t="s">
        <v>473</v>
      </c>
      <c r="M138" s="209"/>
      <c r="N138" s="210"/>
      <c r="O138" s="209" t="s">
        <v>733</v>
      </c>
      <c r="P138" s="208"/>
      <c r="Q138" s="211">
        <v>100000</v>
      </c>
      <c r="R138" s="211">
        <f>IF(K138=1,Q138+Q138*$C$770,IF(K138=2,Q138+Q138*$C$771,IF(K138=3,Q138+Q138*$C$772,IF(K138=4,Q138+Q138*$C$773,IF(K138=5,Q138+Q138*$C$774,IF(K138=6,Q138+Q138*$C$775))))))</f>
        <v>100000</v>
      </c>
      <c r="S138" s="22"/>
      <c r="T138" s="116" t="s">
        <v>448</v>
      </c>
      <c r="U138" s="111"/>
      <c r="V138" s="15"/>
    </row>
    <row r="139" spans="1:24" s="32" customFormat="1" ht="15.75" customHeight="1" x14ac:dyDescent="0.3">
      <c r="A139" s="202" t="s">
        <v>56</v>
      </c>
      <c r="B139" s="203" t="s">
        <v>163</v>
      </c>
      <c r="C139" s="204">
        <v>1977</v>
      </c>
      <c r="D139" s="205" t="s">
        <v>12</v>
      </c>
      <c r="E139" s="205" t="s">
        <v>545</v>
      </c>
      <c r="F139" s="202" t="s">
        <v>544</v>
      </c>
      <c r="G139" s="202"/>
      <c r="H139" s="202" t="s">
        <v>567</v>
      </c>
      <c r="I139" s="206" t="str">
        <f>CONCATENATE(H139,A139)</f>
        <v>851100921</v>
      </c>
      <c r="J139" s="207" t="s">
        <v>517</v>
      </c>
      <c r="K139" s="208">
        <v>1</v>
      </c>
      <c r="L139" s="209" t="s">
        <v>473</v>
      </c>
      <c r="M139" s="209"/>
      <c r="N139" s="210"/>
      <c r="O139" s="209" t="s">
        <v>733</v>
      </c>
      <c r="P139" s="208"/>
      <c r="Q139" s="93">
        <v>3000000</v>
      </c>
      <c r="R139" s="211">
        <f>IF(K139=1,Q139+Q139*$C$770,IF(K139=2,Q139+Q139*$C$771,IF(K139=3,Q139+Q139*$C$772,IF(K139=4,Q139+Q139*$C$773,IF(K139=5,Q139+Q139*$C$774,IF(K139=6,Q139+Q139*$C$775))))))</f>
        <v>3000000</v>
      </c>
      <c r="S139" s="22"/>
      <c r="T139" s="116"/>
      <c r="U139" s="111"/>
      <c r="V139" s="15"/>
    </row>
    <row r="140" spans="1:24" s="32" customFormat="1" ht="15.75" customHeight="1" x14ac:dyDescent="0.3">
      <c r="A140" s="202" t="s">
        <v>56</v>
      </c>
      <c r="B140" s="203" t="s">
        <v>163</v>
      </c>
      <c r="C140" s="204">
        <v>1977</v>
      </c>
      <c r="D140" s="205" t="s">
        <v>12</v>
      </c>
      <c r="E140" s="205" t="s">
        <v>345</v>
      </c>
      <c r="F140" s="202"/>
      <c r="G140" s="202"/>
      <c r="H140" s="202" t="s">
        <v>563</v>
      </c>
      <c r="I140" s="206" t="str">
        <f>CONCATENATE(H140,A140)</f>
        <v>852000921</v>
      </c>
      <c r="J140" s="207" t="s">
        <v>203</v>
      </c>
      <c r="K140" s="208">
        <v>1</v>
      </c>
      <c r="L140" s="209" t="s">
        <v>473</v>
      </c>
      <c r="M140" s="209"/>
      <c r="N140" s="210"/>
      <c r="O140" s="209" t="s">
        <v>733</v>
      </c>
      <c r="P140" s="208"/>
      <c r="Q140" s="211">
        <v>900000</v>
      </c>
      <c r="R140" s="211">
        <f>IF(K140=1,Q140+Q140*$C$770,IF(K140=2,Q140+Q140*$C$771,IF(K140=3,Q140+Q140*$C$772,IF(K140=4,Q140+Q140*$C$773,IF(K140=5,Q140+Q140*$C$774,IF(K140=6,Q140+Q140*$C$775))))))</f>
        <v>900000</v>
      </c>
      <c r="S140" s="22"/>
      <c r="T140" s="116" t="s">
        <v>537</v>
      </c>
      <c r="U140" s="111" t="s">
        <v>535</v>
      </c>
      <c r="V140" s="15"/>
      <c r="W140" s="14"/>
      <c r="X140" s="14"/>
    </row>
    <row r="141" spans="1:24" s="32" customFormat="1" ht="15.75" customHeight="1" x14ac:dyDescent="0.3">
      <c r="A141" s="202" t="s">
        <v>71</v>
      </c>
      <c r="B141" s="203" t="s">
        <v>129</v>
      </c>
      <c r="C141" s="204">
        <v>1926</v>
      </c>
      <c r="D141" s="205" t="s">
        <v>12</v>
      </c>
      <c r="E141" s="205" t="s">
        <v>345</v>
      </c>
      <c r="F141" s="202"/>
      <c r="G141" s="202"/>
      <c r="H141" s="202" t="s">
        <v>586</v>
      </c>
      <c r="I141" s="206" t="str">
        <f>CONCATENATE(H141,A141)</f>
        <v>840450102</v>
      </c>
      <c r="J141" s="207" t="s">
        <v>520</v>
      </c>
      <c r="K141" s="208">
        <v>1</v>
      </c>
      <c r="L141" s="209" t="s">
        <v>473</v>
      </c>
      <c r="M141" s="209"/>
      <c r="N141" s="210"/>
      <c r="O141" s="209" t="s">
        <v>733</v>
      </c>
      <c r="P141" s="208"/>
      <c r="Q141" s="211">
        <v>125000</v>
      </c>
      <c r="R141" s="211">
        <f>IF(K141=1,Q141+Q141*$C$770,IF(K141=2,Q141+Q141*$C$771,IF(K141=3,Q141+Q141*$C$772,IF(K141=4,Q141+Q141*$C$773,IF(K141=5,Q141+Q141*$C$774,IF(K141=6,Q141+Q141*$C$775))))))</f>
        <v>125000</v>
      </c>
      <c r="S141" s="22"/>
      <c r="T141" s="116"/>
      <c r="U141" s="111"/>
      <c r="V141" s="15"/>
      <c r="W141" s="14"/>
      <c r="X141" s="14"/>
    </row>
    <row r="142" spans="1:24" s="32" customFormat="1" ht="15.75" customHeight="1" x14ac:dyDescent="0.3">
      <c r="A142" s="202" t="s">
        <v>59</v>
      </c>
      <c r="B142" s="203" t="s">
        <v>164</v>
      </c>
      <c r="C142" s="204">
        <v>1977</v>
      </c>
      <c r="D142" s="205" t="s">
        <v>12</v>
      </c>
      <c r="E142" s="205" t="s">
        <v>545</v>
      </c>
      <c r="F142" s="202"/>
      <c r="G142" s="202"/>
      <c r="H142" s="202" t="s">
        <v>567</v>
      </c>
      <c r="I142" s="206" t="str">
        <f>CONCATENATE(H142,A142)</f>
        <v>851100931</v>
      </c>
      <c r="J142" s="207" t="s">
        <v>258</v>
      </c>
      <c r="K142" s="208">
        <v>1</v>
      </c>
      <c r="L142" s="209" t="s">
        <v>473</v>
      </c>
      <c r="M142" s="209"/>
      <c r="N142" s="210"/>
      <c r="O142" s="209" t="s">
        <v>733</v>
      </c>
      <c r="P142" s="208"/>
      <c r="Q142" s="93">
        <v>2500000</v>
      </c>
      <c r="R142" s="211">
        <f>IF(K142=1,Q142+Q142*$C$770,IF(K142=2,Q142+Q142*$C$771,IF(K142=3,Q142+Q142*$C$772,IF(K142=4,Q142+Q142*$C$773,IF(K142=5,Q142+Q142*$C$774,IF(K142=6,Q142+Q142*$C$775))))))</f>
        <v>2500000</v>
      </c>
      <c r="S142" s="22"/>
      <c r="T142" s="116" t="s">
        <v>445</v>
      </c>
      <c r="U142" s="111" t="s">
        <v>474</v>
      </c>
      <c r="V142" s="15"/>
      <c r="W142" s="14"/>
      <c r="X142" s="14"/>
    </row>
    <row r="143" spans="1:24" s="32" customFormat="1" ht="15.75" customHeight="1" x14ac:dyDescent="0.3">
      <c r="A143" s="202" t="s">
        <v>59</v>
      </c>
      <c r="B143" s="203" t="s">
        <v>164</v>
      </c>
      <c r="C143" s="204">
        <v>1977</v>
      </c>
      <c r="D143" s="205" t="s">
        <v>0</v>
      </c>
      <c r="E143" s="205" t="s">
        <v>344</v>
      </c>
      <c r="F143" s="202"/>
      <c r="G143" s="202"/>
      <c r="H143" s="202"/>
      <c r="I143" s="206"/>
      <c r="J143" s="207" t="s">
        <v>332</v>
      </c>
      <c r="K143" s="208">
        <v>1</v>
      </c>
      <c r="L143" s="209" t="s">
        <v>473</v>
      </c>
      <c r="M143" s="209"/>
      <c r="N143" s="210"/>
      <c r="O143" s="209" t="s">
        <v>733</v>
      </c>
      <c r="P143" s="208"/>
      <c r="Q143" s="211">
        <v>250000</v>
      </c>
      <c r="R143" s="211">
        <f>IF(K143=1,Q143+Q143*$C$770,IF(K143=2,Q143+Q143*$C$771,IF(K143=3,Q143+Q143*$C$772,IF(K143=4,Q143+Q143*$C$773,IF(K143=5,Q143+Q143*$C$774,IF(K143=6,Q143+Q143*$C$775))))))</f>
        <v>250000</v>
      </c>
      <c r="S143" s="22"/>
      <c r="T143" s="116"/>
      <c r="U143" s="111"/>
      <c r="V143" s="15"/>
    </row>
    <row r="144" spans="1:24" s="32" customFormat="1" ht="15.75" customHeight="1" x14ac:dyDescent="0.3">
      <c r="A144" s="202" t="s">
        <v>59</v>
      </c>
      <c r="B144" s="203" t="s">
        <v>164</v>
      </c>
      <c r="C144" s="204">
        <v>1977</v>
      </c>
      <c r="D144" s="205" t="s">
        <v>0</v>
      </c>
      <c r="E144" s="205" t="s">
        <v>0</v>
      </c>
      <c r="F144" s="202"/>
      <c r="G144" s="202"/>
      <c r="H144" s="202"/>
      <c r="I144" s="206"/>
      <c r="J144" s="207" t="s">
        <v>1002</v>
      </c>
      <c r="K144" s="208">
        <v>1</v>
      </c>
      <c r="L144" s="209" t="s">
        <v>473</v>
      </c>
      <c r="M144" s="209"/>
      <c r="N144" s="210"/>
      <c r="O144" s="209" t="s">
        <v>733</v>
      </c>
      <c r="P144" s="208"/>
      <c r="Q144" s="211">
        <v>150000</v>
      </c>
      <c r="R144" s="211">
        <f>IF(K144=1,Q144+Q144*$C$770,IF(K144=2,Q144+Q144*$C$771,IF(K144=3,Q144+Q144*$C$772,IF(K144=4,Q144+Q144*$C$773,IF(K144=5,Q144+Q144*$C$774,IF(K144=6,Q144+Q144*$C$775))))))</f>
        <v>150000</v>
      </c>
      <c r="S144" s="22"/>
      <c r="T144" s="116"/>
      <c r="U144" s="111"/>
      <c r="V144" s="15"/>
    </row>
    <row r="145" spans="1:24" s="32" customFormat="1" ht="15.75" customHeight="1" x14ac:dyDescent="0.3">
      <c r="A145" s="202" t="s">
        <v>60</v>
      </c>
      <c r="B145" s="203" t="s">
        <v>154</v>
      </c>
      <c r="C145" s="204">
        <v>1990</v>
      </c>
      <c r="D145" s="205" t="s">
        <v>345</v>
      </c>
      <c r="E145" s="205" t="s">
        <v>345</v>
      </c>
      <c r="F145" s="202"/>
      <c r="G145" s="202"/>
      <c r="H145" s="202"/>
      <c r="I145" s="206"/>
      <c r="J145" s="207" t="s">
        <v>898</v>
      </c>
      <c r="K145" s="208">
        <v>1</v>
      </c>
      <c r="L145" s="209" t="s">
        <v>473</v>
      </c>
      <c r="M145" s="209"/>
      <c r="N145" s="210"/>
      <c r="O145" s="209" t="s">
        <v>733</v>
      </c>
      <c r="P145" s="208"/>
      <c r="Q145" s="211">
        <v>50000</v>
      </c>
      <c r="R145" s="211">
        <f>IF(K145=1,Q145+Q145*$C$770,IF(K145=2,Q145+Q145*$C$771,IF(K145=3,Q145+Q145*$C$772,IF(K145=4,Q145+Q145*$C$773,IF(K145=5,Q145+Q145*$C$774,IF(K145=6,Q145+Q145*$C$775))))))</f>
        <v>50000</v>
      </c>
      <c r="S145" s="22"/>
      <c r="T145" s="116"/>
      <c r="U145" s="111"/>
      <c r="V145" s="14"/>
      <c r="W145" s="14"/>
      <c r="X145" s="14"/>
    </row>
    <row r="146" spans="1:24" s="32" customFormat="1" ht="15.75" customHeight="1" x14ac:dyDescent="0.3">
      <c r="A146" s="202" t="s">
        <v>60</v>
      </c>
      <c r="B146" s="203" t="s">
        <v>154</v>
      </c>
      <c r="C146" s="204">
        <v>1990</v>
      </c>
      <c r="D146" s="205" t="s">
        <v>12</v>
      </c>
      <c r="E146" s="205" t="s">
        <v>345</v>
      </c>
      <c r="F146" s="202"/>
      <c r="G146" s="202"/>
      <c r="H146" s="202" t="s">
        <v>586</v>
      </c>
      <c r="I146" s="206" t="str">
        <f>CONCATENATE(H146,A146)</f>
        <v>840450471</v>
      </c>
      <c r="J146" s="207" t="s">
        <v>520</v>
      </c>
      <c r="K146" s="208">
        <v>1</v>
      </c>
      <c r="L146" s="209" t="s">
        <v>473</v>
      </c>
      <c r="M146" s="209"/>
      <c r="N146" s="210"/>
      <c r="O146" s="209" t="s">
        <v>733</v>
      </c>
      <c r="P146" s="208"/>
      <c r="Q146" s="211">
        <v>150000</v>
      </c>
      <c r="R146" s="211">
        <f>IF(K146=1,Q146+Q146*$C$770,IF(K146=2,Q146+Q146*$C$771,IF(K146=3,Q146+Q146*$C$772,IF(K146=4,Q146+Q146*$C$773,IF(K146=5,Q146+Q146*$C$774,IF(K146=6,Q146+Q146*$C$775))))))</f>
        <v>150000</v>
      </c>
      <c r="S146" s="22"/>
      <c r="T146" s="116" t="s">
        <v>448</v>
      </c>
      <c r="U146" s="111"/>
    </row>
    <row r="147" spans="1:24" s="32" customFormat="1" ht="15.75" customHeight="1" x14ac:dyDescent="0.3">
      <c r="A147" s="202" t="s">
        <v>61</v>
      </c>
      <c r="B147" s="203" t="s">
        <v>153</v>
      </c>
      <c r="C147" s="204">
        <v>1990</v>
      </c>
      <c r="D147" s="205" t="s">
        <v>12</v>
      </c>
      <c r="E147" s="205" t="s">
        <v>345</v>
      </c>
      <c r="F147" s="202"/>
      <c r="G147" s="202"/>
      <c r="H147" s="202" t="s">
        <v>586</v>
      </c>
      <c r="I147" s="206" t="str">
        <f>CONCATENATE(H147,A147)</f>
        <v>840450472</v>
      </c>
      <c r="J147" s="207" t="s">
        <v>520</v>
      </c>
      <c r="K147" s="208">
        <v>1</v>
      </c>
      <c r="L147" s="209" t="s">
        <v>473</v>
      </c>
      <c r="M147" s="209"/>
      <c r="N147" s="210"/>
      <c r="O147" s="209" t="s">
        <v>733</v>
      </c>
      <c r="P147" s="208"/>
      <c r="Q147" s="211">
        <v>125000</v>
      </c>
      <c r="R147" s="211">
        <f>IF(K147=1,Q147+Q147*$C$770,IF(K147=2,Q147+Q147*$C$771,IF(K147=3,Q147+Q147*$C$772,IF(K147=4,Q147+Q147*$C$773,IF(K147=5,Q147+Q147*$C$774,IF(K147=6,Q147+Q147*$C$775))))))</f>
        <v>125000</v>
      </c>
      <c r="S147" s="22"/>
      <c r="T147" s="116" t="s">
        <v>448</v>
      </c>
      <c r="U147" s="111"/>
      <c r="V147" s="15"/>
    </row>
    <row r="148" spans="1:24" s="32" customFormat="1" ht="15.75" customHeight="1" x14ac:dyDescent="0.3">
      <c r="A148" s="202" t="s">
        <v>63</v>
      </c>
      <c r="B148" s="203" t="s">
        <v>138</v>
      </c>
      <c r="C148" s="204">
        <v>1981</v>
      </c>
      <c r="D148" s="205" t="s">
        <v>763</v>
      </c>
      <c r="E148" s="205" t="s">
        <v>344</v>
      </c>
      <c r="F148" s="202"/>
      <c r="G148" s="202"/>
      <c r="H148" s="202" t="s">
        <v>584</v>
      </c>
      <c r="I148" s="206" t="str">
        <f>CONCATENATE(H148,A148)</f>
        <v>830000251</v>
      </c>
      <c r="J148" s="207" t="s">
        <v>363</v>
      </c>
      <c r="K148" s="208">
        <v>1</v>
      </c>
      <c r="L148" s="209" t="s">
        <v>473</v>
      </c>
      <c r="M148" s="209"/>
      <c r="N148" s="210"/>
      <c r="O148" s="209" t="s">
        <v>733</v>
      </c>
      <c r="P148" s="208"/>
      <c r="Q148" s="211">
        <v>425000</v>
      </c>
      <c r="R148" s="211">
        <f>IF(K148=1,Q148+Q148*$C$770,IF(K148=2,Q148+Q148*$C$771,IF(K148=3,Q148+Q148*$C$772,IF(K148=4,Q148+Q148*$C$773,IF(K148=5,Q148+Q148*$C$774,IF(K148=6,Q148+Q148*$C$775))))))</f>
        <v>425000</v>
      </c>
      <c r="S148" s="30"/>
      <c r="T148" s="116"/>
      <c r="U148" s="113" t="s">
        <v>485</v>
      </c>
      <c r="V148" s="15"/>
    </row>
    <row r="149" spans="1:24" s="32" customFormat="1" ht="15.75" customHeight="1" x14ac:dyDescent="0.3">
      <c r="A149" s="202" t="s">
        <v>63</v>
      </c>
      <c r="B149" s="203" t="s">
        <v>138</v>
      </c>
      <c r="C149" s="204">
        <v>1981</v>
      </c>
      <c r="D149" s="205" t="s">
        <v>12</v>
      </c>
      <c r="E149" s="205" t="s">
        <v>345</v>
      </c>
      <c r="F149" s="202"/>
      <c r="G149" s="202"/>
      <c r="H149" s="202" t="s">
        <v>586</v>
      </c>
      <c r="I149" s="206" t="str">
        <f>CONCATENATE(H149,A149)</f>
        <v>840450251</v>
      </c>
      <c r="J149" s="207" t="s">
        <v>520</v>
      </c>
      <c r="K149" s="208">
        <v>1</v>
      </c>
      <c r="L149" s="209" t="s">
        <v>473</v>
      </c>
      <c r="M149" s="209"/>
      <c r="N149" s="210"/>
      <c r="O149" s="209" t="s">
        <v>733</v>
      </c>
      <c r="P149" s="208"/>
      <c r="Q149" s="211">
        <v>100000</v>
      </c>
      <c r="R149" s="211">
        <f>IF(K149=1,Q149+Q149*$C$770,IF(K149=2,Q149+Q149*$C$771,IF(K149=3,Q149+Q149*$C$772,IF(K149=4,Q149+Q149*$C$773,IF(K149=5,Q149+Q149*$C$774,IF(K149=6,Q149+Q149*$C$775))))))</f>
        <v>100000</v>
      </c>
      <c r="S149" s="22"/>
      <c r="T149" s="116" t="s">
        <v>448</v>
      </c>
      <c r="U149" s="111"/>
      <c r="V149" s="15"/>
    </row>
    <row r="150" spans="1:24" s="32" customFormat="1" ht="15.75" customHeight="1" x14ac:dyDescent="0.3">
      <c r="A150" s="202" t="s">
        <v>64</v>
      </c>
      <c r="B150" s="203" t="s">
        <v>170</v>
      </c>
      <c r="C150" s="204">
        <v>1998</v>
      </c>
      <c r="D150" s="205" t="s">
        <v>12</v>
      </c>
      <c r="E150" s="205" t="s">
        <v>345</v>
      </c>
      <c r="F150" s="202"/>
      <c r="G150" s="202"/>
      <c r="H150" s="202" t="s">
        <v>586</v>
      </c>
      <c r="I150" s="206" t="str">
        <f>CONCATENATE(H150,A150)</f>
        <v>840452061</v>
      </c>
      <c r="J150" s="207" t="s">
        <v>520</v>
      </c>
      <c r="K150" s="208">
        <v>1</v>
      </c>
      <c r="L150" s="209" t="s">
        <v>473</v>
      </c>
      <c r="M150" s="209"/>
      <c r="N150" s="210"/>
      <c r="O150" s="209" t="s">
        <v>733</v>
      </c>
      <c r="P150" s="208"/>
      <c r="Q150" s="211">
        <v>100000</v>
      </c>
      <c r="R150" s="211">
        <f>IF(K150=1,Q150+Q150*$C$770,IF(K150=2,Q150+Q150*$C$771,IF(K150=3,Q150+Q150*$C$772,IF(K150=4,Q150+Q150*$C$773,IF(K150=5,Q150+Q150*$C$774,IF(K150=6,Q150+Q150*$C$775))))))</f>
        <v>100000</v>
      </c>
      <c r="S150" s="22"/>
      <c r="T150" s="116" t="s">
        <v>448</v>
      </c>
      <c r="U150" s="112"/>
      <c r="V150" s="15"/>
    </row>
    <row r="151" spans="1:24" s="32" customFormat="1" ht="15.75" customHeight="1" x14ac:dyDescent="0.3">
      <c r="A151" s="202" t="s">
        <v>295</v>
      </c>
      <c r="B151" s="203" t="s">
        <v>296</v>
      </c>
      <c r="C151" s="204">
        <v>1944</v>
      </c>
      <c r="D151" s="205" t="s">
        <v>12</v>
      </c>
      <c r="E151" s="205" t="s">
        <v>344</v>
      </c>
      <c r="F151" s="202"/>
      <c r="G151" s="202"/>
      <c r="H151" s="202"/>
      <c r="I151" s="206"/>
      <c r="J151" s="207" t="s">
        <v>980</v>
      </c>
      <c r="K151" s="208">
        <v>1</v>
      </c>
      <c r="L151" s="209" t="s">
        <v>473</v>
      </c>
      <c r="M151" s="209"/>
      <c r="N151" s="210"/>
      <c r="O151" s="209" t="s">
        <v>733</v>
      </c>
      <c r="P151" s="208"/>
      <c r="Q151" s="211">
        <v>6000000</v>
      </c>
      <c r="R151" s="211">
        <f>IF(K151=1,Q151+Q151*$C$770,IF(K151=2,Q151+Q151*$C$771,IF(K151=3,Q151+Q151*$C$772,IF(K151=4,Q151+Q151*$C$773,IF(K151=5,Q151+Q151*$C$774,IF(K151=6,Q151+Q151*$C$775))))))</f>
        <v>6000000</v>
      </c>
      <c r="S151" s="22"/>
      <c r="T151" s="116"/>
      <c r="U151" s="112"/>
      <c r="V151" s="15"/>
    </row>
    <row r="152" spans="1:24" s="32" customFormat="1" ht="15.75" customHeight="1" x14ac:dyDescent="0.3">
      <c r="A152" s="202" t="s">
        <v>65</v>
      </c>
      <c r="B152" s="203" t="s">
        <v>144</v>
      </c>
      <c r="C152" s="204">
        <v>1972</v>
      </c>
      <c r="D152" s="205" t="s">
        <v>12</v>
      </c>
      <c r="E152" s="205" t="s">
        <v>345</v>
      </c>
      <c r="F152" s="202"/>
      <c r="G152" s="202"/>
      <c r="H152" s="202" t="s">
        <v>586</v>
      </c>
      <c r="I152" s="206" t="str">
        <f>CONCATENATE(H152,A152)</f>
        <v>840450341</v>
      </c>
      <c r="J152" s="207" t="s">
        <v>522</v>
      </c>
      <c r="K152" s="208">
        <v>1</v>
      </c>
      <c r="L152" s="209" t="s">
        <v>473</v>
      </c>
      <c r="M152" s="209"/>
      <c r="N152" s="210"/>
      <c r="O152" s="209" t="s">
        <v>733</v>
      </c>
      <c r="P152" s="208"/>
      <c r="Q152" s="211">
        <v>40000</v>
      </c>
      <c r="R152" s="211">
        <f>IF(K152=1,Q152+Q152*$C$770,IF(K152=2,Q152+Q152*$C$771,IF(K152=3,Q152+Q152*$C$772,IF(K152=4,Q152+Q152*$C$773,IF(K152=5,Q152+Q152*$C$774,IF(K152=6,Q152+Q152*$C$775))))))</f>
        <v>40000</v>
      </c>
      <c r="S152" s="22"/>
      <c r="T152" s="116" t="s">
        <v>448</v>
      </c>
      <c r="U152" s="112"/>
      <c r="V152" s="15"/>
    </row>
    <row r="153" spans="1:24" s="32" customFormat="1" ht="15.75" customHeight="1" x14ac:dyDescent="0.3">
      <c r="A153" s="202" t="s">
        <v>67</v>
      </c>
      <c r="B153" s="203" t="s">
        <v>173</v>
      </c>
      <c r="C153" s="204">
        <v>2005</v>
      </c>
      <c r="D153" s="205" t="s">
        <v>12</v>
      </c>
      <c r="E153" s="205" t="s">
        <v>345</v>
      </c>
      <c r="F153" s="202"/>
      <c r="G153" s="202"/>
      <c r="H153" s="202" t="s">
        <v>586</v>
      </c>
      <c r="I153" s="206" t="str">
        <f>CONCATENATE(H153,A153)</f>
        <v>840452091</v>
      </c>
      <c r="J153" s="207" t="s">
        <v>520</v>
      </c>
      <c r="K153" s="208">
        <v>1</v>
      </c>
      <c r="L153" s="209" t="s">
        <v>473</v>
      </c>
      <c r="M153" s="209"/>
      <c r="N153" s="210"/>
      <c r="O153" s="209" t="s">
        <v>733</v>
      </c>
      <c r="P153" s="208"/>
      <c r="Q153" s="211">
        <v>100000</v>
      </c>
      <c r="R153" s="211">
        <f>IF(K153=1,Q153+Q153*$C$770,IF(K153=2,Q153+Q153*$C$771,IF(K153=3,Q153+Q153*$C$772,IF(K153=4,Q153+Q153*$C$773,IF(K153=5,Q153+Q153*$C$774,IF(K153=6,Q153+Q153*$C$775))))))</f>
        <v>100000</v>
      </c>
      <c r="S153" s="22"/>
      <c r="T153" s="116" t="s">
        <v>448</v>
      </c>
      <c r="U153" s="112"/>
      <c r="V153" s="15"/>
      <c r="W153" s="14"/>
      <c r="X153" s="14"/>
    </row>
    <row r="154" spans="1:24" s="32" customFormat="1" ht="15.75" customHeight="1" x14ac:dyDescent="0.3">
      <c r="A154" s="202" t="s">
        <v>68</v>
      </c>
      <c r="B154" s="203" t="s">
        <v>149</v>
      </c>
      <c r="C154" s="204">
        <v>1987</v>
      </c>
      <c r="D154" s="205" t="s">
        <v>12</v>
      </c>
      <c r="E154" s="205" t="s">
        <v>345</v>
      </c>
      <c r="F154" s="202"/>
      <c r="G154" s="202"/>
      <c r="H154" s="202" t="s">
        <v>586</v>
      </c>
      <c r="I154" s="206" t="str">
        <f>CONCATENATE(H154,A154)</f>
        <v>840450411</v>
      </c>
      <c r="J154" s="207" t="s">
        <v>520</v>
      </c>
      <c r="K154" s="208">
        <v>1</v>
      </c>
      <c r="L154" s="209" t="s">
        <v>473</v>
      </c>
      <c r="M154" s="209"/>
      <c r="N154" s="210"/>
      <c r="O154" s="209" t="s">
        <v>733</v>
      </c>
      <c r="P154" s="208"/>
      <c r="Q154" s="211">
        <v>100000</v>
      </c>
      <c r="R154" s="211">
        <f>IF(K154=1,Q154+Q154*$C$770,IF(K154=2,Q154+Q154*$C$771,IF(K154=3,Q154+Q154*$C$772,IF(K154=4,Q154+Q154*$C$773,IF(K154=5,Q154+Q154*$C$774,IF(K154=6,Q154+Q154*$C$775))))))</f>
        <v>100000</v>
      </c>
      <c r="S154" s="22"/>
      <c r="T154" s="116" t="s">
        <v>448</v>
      </c>
      <c r="U154" s="112"/>
      <c r="V154" s="15"/>
    </row>
    <row r="155" spans="1:24" s="32" customFormat="1" ht="15.75" customHeight="1" x14ac:dyDescent="0.3">
      <c r="A155" s="202" t="s">
        <v>69</v>
      </c>
      <c r="B155" s="203" t="s">
        <v>104</v>
      </c>
      <c r="C155" s="204">
        <v>1995</v>
      </c>
      <c r="D155" s="205" t="s">
        <v>763</v>
      </c>
      <c r="E155" s="205" t="s">
        <v>344</v>
      </c>
      <c r="F155" s="202"/>
      <c r="G155" s="202"/>
      <c r="H155" s="202" t="s">
        <v>584</v>
      </c>
      <c r="I155" s="206" t="str">
        <f>CONCATENATE(H155,A155)</f>
        <v>830000057</v>
      </c>
      <c r="J155" s="207" t="s">
        <v>363</v>
      </c>
      <c r="K155" s="208">
        <v>1</v>
      </c>
      <c r="L155" s="209" t="s">
        <v>473</v>
      </c>
      <c r="M155" s="209"/>
      <c r="N155" s="210"/>
      <c r="O155" s="209" t="s">
        <v>726</v>
      </c>
      <c r="P155" s="208"/>
      <c r="Q155" s="211">
        <v>650000</v>
      </c>
      <c r="R155" s="211">
        <f>IF(K155=1,Q155+Q155*$C$770,IF(K155=2,Q155+Q155*$C$771,IF(K155=3,Q155+Q155*$C$772,IF(K155=4,Q155+Q155*$C$773,IF(K155=5,Q155+Q155*$C$774,IF(K155=6,Q155+Q155*$C$775))))))</f>
        <v>650000</v>
      </c>
      <c r="S155" s="30"/>
      <c r="T155" s="116"/>
      <c r="U155" s="113" t="s">
        <v>485</v>
      </c>
      <c r="V155" s="15"/>
    </row>
    <row r="156" spans="1:24" s="32" customFormat="1" ht="15.75" customHeight="1" x14ac:dyDescent="0.3">
      <c r="A156" s="202" t="s">
        <v>73</v>
      </c>
      <c r="B156" s="203" t="s">
        <v>113</v>
      </c>
      <c r="C156" s="204">
        <v>2000</v>
      </c>
      <c r="D156" s="205" t="s">
        <v>12</v>
      </c>
      <c r="E156" s="205" t="s">
        <v>345</v>
      </c>
      <c r="F156" s="202"/>
      <c r="G156" s="202"/>
      <c r="H156" s="202" t="s">
        <v>586</v>
      </c>
      <c r="I156" s="206" t="str">
        <f>CONCATENATE(H156,A156)</f>
        <v>840450072</v>
      </c>
      <c r="J156" s="207" t="s">
        <v>520</v>
      </c>
      <c r="K156" s="208">
        <v>1</v>
      </c>
      <c r="L156" s="209" t="s">
        <v>473</v>
      </c>
      <c r="M156" s="209"/>
      <c r="N156" s="210"/>
      <c r="O156" s="209" t="s">
        <v>733</v>
      </c>
      <c r="P156" s="208"/>
      <c r="Q156" s="211">
        <v>100000</v>
      </c>
      <c r="R156" s="211">
        <f>IF(K156=1,Q156+Q156*$C$770,IF(K156=2,Q156+Q156*$C$771,IF(K156=3,Q156+Q156*$C$772,IF(K156=4,Q156+Q156*$C$773,IF(K156=5,Q156+Q156*$C$774,IF(K156=6,Q156+Q156*$C$775))))))</f>
        <v>100000</v>
      </c>
      <c r="S156" s="22"/>
      <c r="T156" s="116" t="s">
        <v>448</v>
      </c>
      <c r="U156" s="112"/>
      <c r="V156" s="15"/>
    </row>
    <row r="157" spans="1:24" s="32" customFormat="1" ht="15.75" customHeight="1" x14ac:dyDescent="0.3">
      <c r="A157" s="202" t="s">
        <v>77</v>
      </c>
      <c r="B157" s="203" t="s">
        <v>93</v>
      </c>
      <c r="C157" s="204">
        <v>2000</v>
      </c>
      <c r="D157" s="205" t="s">
        <v>12</v>
      </c>
      <c r="E157" s="205" t="s">
        <v>345</v>
      </c>
      <c r="F157" s="202"/>
      <c r="G157" s="202"/>
      <c r="H157" s="202" t="s">
        <v>586</v>
      </c>
      <c r="I157" s="206" t="str">
        <f>CONCATENATE(H157,A157)</f>
        <v>840450032</v>
      </c>
      <c r="J157" s="207" t="s">
        <v>520</v>
      </c>
      <c r="K157" s="208">
        <v>1</v>
      </c>
      <c r="L157" s="209" t="s">
        <v>473</v>
      </c>
      <c r="M157" s="209"/>
      <c r="N157" s="210"/>
      <c r="O157" s="209" t="s">
        <v>733</v>
      </c>
      <c r="P157" s="208"/>
      <c r="Q157" s="211">
        <v>100000</v>
      </c>
      <c r="R157" s="211">
        <f>IF(K157=1,Q157+Q157*$C$770,IF(K157=2,Q157+Q157*$C$771,IF(K157=3,Q157+Q157*$C$772,IF(K157=4,Q157+Q157*$C$773,IF(K157=5,Q157+Q157*$C$774,IF(K157=6,Q157+Q157*$C$775))))))</f>
        <v>100000</v>
      </c>
      <c r="S157" s="30"/>
      <c r="T157" s="116" t="s">
        <v>448</v>
      </c>
      <c r="U157" s="113"/>
      <c r="V157" s="14"/>
      <c r="W157" s="14"/>
      <c r="X157" s="14"/>
    </row>
    <row r="158" spans="1:24" s="32" customFormat="1" ht="15.75" customHeight="1" x14ac:dyDescent="0.3">
      <c r="A158" s="202" t="s">
        <v>83</v>
      </c>
      <c r="B158" s="203" t="s">
        <v>108</v>
      </c>
      <c r="C158" s="204">
        <v>1998</v>
      </c>
      <c r="D158" s="205" t="s">
        <v>12</v>
      </c>
      <c r="E158" s="205" t="s">
        <v>344</v>
      </c>
      <c r="F158" s="202"/>
      <c r="G158" s="202"/>
      <c r="H158" s="202" t="s">
        <v>591</v>
      </c>
      <c r="I158" s="206" t="str">
        <f>CONCATENATE(H158,A158)</f>
        <v>851400063</v>
      </c>
      <c r="J158" s="207" t="s">
        <v>479</v>
      </c>
      <c r="K158" s="208">
        <v>1</v>
      </c>
      <c r="L158" s="209" t="s">
        <v>473</v>
      </c>
      <c r="M158" s="209"/>
      <c r="N158" s="210"/>
      <c r="O158" s="209" t="s">
        <v>733</v>
      </c>
      <c r="P158" s="208"/>
      <c r="Q158" s="211">
        <v>0</v>
      </c>
      <c r="R158" s="211">
        <f>IF(K158=1,Q158+Q158*$C$770,IF(K158=2,Q158+Q158*$C$771,IF(K158=3,Q158+Q158*$C$772,IF(K158=4,Q158+Q158*$C$773,IF(K158=5,Q158+Q158*$C$774,IF(K158=6,Q158+Q158*$C$775))))))</f>
        <v>0</v>
      </c>
      <c r="S158" s="30"/>
      <c r="T158" s="116"/>
      <c r="U158" s="113" t="s">
        <v>743</v>
      </c>
      <c r="V158" s="15"/>
    </row>
    <row r="159" spans="1:24" s="32" customFormat="1" ht="15.75" customHeight="1" x14ac:dyDescent="0.3">
      <c r="A159" s="202" t="s">
        <v>83</v>
      </c>
      <c r="B159" s="203" t="s">
        <v>108</v>
      </c>
      <c r="C159" s="204">
        <v>1998</v>
      </c>
      <c r="D159" s="205" t="s">
        <v>12</v>
      </c>
      <c r="E159" s="205" t="s">
        <v>545</v>
      </c>
      <c r="F159" s="202"/>
      <c r="G159" s="202"/>
      <c r="H159" s="202" t="s">
        <v>567</v>
      </c>
      <c r="I159" s="206" t="str">
        <f>CONCATENATE(H159,A159)</f>
        <v>851100063</v>
      </c>
      <c r="J159" s="207" t="s">
        <v>546</v>
      </c>
      <c r="K159" s="208">
        <v>1</v>
      </c>
      <c r="L159" s="209" t="s">
        <v>473</v>
      </c>
      <c r="M159" s="209"/>
      <c r="N159" s="210"/>
      <c r="O159" s="209" t="s">
        <v>733</v>
      </c>
      <c r="P159" s="208"/>
      <c r="Q159" s="211">
        <v>350000</v>
      </c>
      <c r="R159" s="211">
        <f>IF(K159=1,Q159+Q159*$C$770,IF(K159=2,Q159+Q159*$C$771,IF(K159=3,Q159+Q159*$C$772,IF(K159=4,Q159+Q159*$C$773,IF(K159=5,Q159+Q159*$C$774,IF(K159=6,Q159+Q159*$C$775))))))</f>
        <v>350000</v>
      </c>
      <c r="S159" s="22"/>
      <c r="T159" s="116"/>
      <c r="U159" s="112"/>
      <c r="V159" s="15"/>
    </row>
    <row r="160" spans="1:24" s="32" customFormat="1" ht="15.75" customHeight="1" x14ac:dyDescent="0.3">
      <c r="A160" s="202" t="s">
        <v>83</v>
      </c>
      <c r="B160" s="203" t="s">
        <v>108</v>
      </c>
      <c r="C160" s="204">
        <v>1998</v>
      </c>
      <c r="D160" s="205" t="s">
        <v>0</v>
      </c>
      <c r="E160" s="205" t="s">
        <v>345</v>
      </c>
      <c r="F160" s="202"/>
      <c r="G160" s="202"/>
      <c r="H160" s="202" t="s">
        <v>580</v>
      </c>
      <c r="I160" s="206" t="str">
        <f>CONCATENATE(H160,A160)</f>
        <v>820500063</v>
      </c>
      <c r="J160" s="207" t="s">
        <v>284</v>
      </c>
      <c r="K160" s="208">
        <v>1</v>
      </c>
      <c r="L160" s="209" t="s">
        <v>473</v>
      </c>
      <c r="M160" s="209"/>
      <c r="N160" s="210"/>
      <c r="O160" s="209" t="s">
        <v>733</v>
      </c>
      <c r="P160" s="208"/>
      <c r="Q160" s="211">
        <v>150000</v>
      </c>
      <c r="R160" s="211">
        <f>IF(K160=1,Q160+Q160*$C$770,IF(K160=2,Q160+Q160*$C$771,IF(K160=3,Q160+Q160*$C$772,IF(K160=4,Q160+Q160*$C$773,IF(K160=5,Q160+Q160*$C$774,IF(K160=6,Q160+Q160*$C$775))))))</f>
        <v>150000</v>
      </c>
      <c r="S160" s="22"/>
      <c r="T160" s="116"/>
      <c r="U160" s="112"/>
      <c r="V160" s="15"/>
    </row>
    <row r="161" spans="1:24" s="32" customFormat="1" ht="15.75" customHeight="1" x14ac:dyDescent="0.3">
      <c r="A161" s="202" t="s">
        <v>80</v>
      </c>
      <c r="B161" s="203" t="s">
        <v>124</v>
      </c>
      <c r="C161" s="204">
        <v>1958</v>
      </c>
      <c r="D161" s="205" t="s">
        <v>763</v>
      </c>
      <c r="E161" s="205" t="s">
        <v>344</v>
      </c>
      <c r="F161" s="202"/>
      <c r="G161" s="202"/>
      <c r="H161" s="202" t="s">
        <v>584</v>
      </c>
      <c r="I161" s="206" t="str">
        <f>CONCATENATE(H161,A161)</f>
        <v>830000091</v>
      </c>
      <c r="J161" s="207" t="s">
        <v>363</v>
      </c>
      <c r="K161" s="208">
        <v>1</v>
      </c>
      <c r="L161" s="209" t="s">
        <v>473</v>
      </c>
      <c r="M161" s="209"/>
      <c r="N161" s="210"/>
      <c r="O161" s="209" t="s">
        <v>733</v>
      </c>
      <c r="P161" s="208"/>
      <c r="Q161" s="211">
        <v>425000</v>
      </c>
      <c r="R161" s="211">
        <f>IF(K161=1,Q161+Q161*$C$770,IF(K161=2,Q161+Q161*$C$771,IF(K161=3,Q161+Q161*$C$772,IF(K161=4,Q161+Q161*$C$773,IF(K161=5,Q161+Q161*$C$774,IF(K161=6,Q161+Q161*$C$775))))))</f>
        <v>425000</v>
      </c>
      <c r="S161" s="22"/>
      <c r="T161" s="30"/>
      <c r="U161" s="113" t="s">
        <v>485</v>
      </c>
      <c r="V161" s="15"/>
    </row>
    <row r="162" spans="1:24" s="32" customFormat="1" ht="15.75" customHeight="1" x14ac:dyDescent="0.3">
      <c r="A162" s="202" t="s">
        <v>84</v>
      </c>
      <c r="B162" s="203" t="s">
        <v>123</v>
      </c>
      <c r="C162" s="204">
        <v>2006</v>
      </c>
      <c r="D162" s="205" t="s">
        <v>12</v>
      </c>
      <c r="E162" s="205" t="s">
        <v>345</v>
      </c>
      <c r="F162" s="202"/>
      <c r="G162" s="202"/>
      <c r="H162" s="202" t="s">
        <v>586</v>
      </c>
      <c r="I162" s="206" t="str">
        <f>CONCATENATE(H162,A162)</f>
        <v>840450090</v>
      </c>
      <c r="J162" s="207" t="s">
        <v>523</v>
      </c>
      <c r="K162" s="208">
        <v>1</v>
      </c>
      <c r="L162" s="209" t="s">
        <v>473</v>
      </c>
      <c r="M162" s="209"/>
      <c r="N162" s="210"/>
      <c r="O162" s="209" t="s">
        <v>733</v>
      </c>
      <c r="P162" s="208"/>
      <c r="Q162" s="211">
        <v>51000</v>
      </c>
      <c r="R162" s="211">
        <f>IF(K162=1,Q162+Q162*$C$770,IF(K162=2,Q162+Q162*$C$771,IF(K162=3,Q162+Q162*$C$772,IF(K162=4,Q162+Q162*$C$773,IF(K162=5,Q162+Q162*$C$774,IF(K162=6,Q162+Q162*$C$775))))))</f>
        <v>51000</v>
      </c>
      <c r="S162" s="22"/>
      <c r="T162" s="116" t="s">
        <v>448</v>
      </c>
      <c r="U162" s="112"/>
      <c r="V162" s="15"/>
    </row>
    <row r="163" spans="1:24" s="32" customFormat="1" ht="15.75" customHeight="1" x14ac:dyDescent="0.3">
      <c r="A163" s="202" t="s">
        <v>17</v>
      </c>
      <c r="B163" s="203" t="s">
        <v>165</v>
      </c>
      <c r="C163" s="204">
        <v>1979</v>
      </c>
      <c r="D163" s="205" t="s">
        <v>87</v>
      </c>
      <c r="E163" s="205" t="s">
        <v>344</v>
      </c>
      <c r="F163" s="202"/>
      <c r="G163" s="202"/>
      <c r="H163" s="202" t="s">
        <v>562</v>
      </c>
      <c r="I163" s="206" t="str">
        <f>CONCATENATE(H163,A163)</f>
        <v>852500932</v>
      </c>
      <c r="J163" s="207" t="s">
        <v>277</v>
      </c>
      <c r="K163" s="208">
        <v>2</v>
      </c>
      <c r="L163" s="209" t="s">
        <v>473</v>
      </c>
      <c r="M163" s="209"/>
      <c r="N163" s="210"/>
      <c r="O163" s="209" t="s">
        <v>733</v>
      </c>
      <c r="P163" s="208"/>
      <c r="Q163" s="211">
        <v>203963</v>
      </c>
      <c r="R163" s="211">
        <f>IF(K163=1,Q163+Q163*$C$770,IF(K163=2,Q163+Q163*$C$771,IF(K163=3,Q163+Q163*$C$772,IF(K163=4,Q163+Q163*$C$773,IF(K163=5,Q163+Q163*$C$774,IF(K163=6,Q163+Q163*$C$775))))))</f>
        <v>213039.3535</v>
      </c>
      <c r="S163" s="22"/>
      <c r="T163" s="116"/>
      <c r="U163" s="113"/>
      <c r="V163" s="15"/>
    </row>
    <row r="164" spans="1:24" s="32" customFormat="1" ht="15.75" customHeight="1" x14ac:dyDescent="0.3">
      <c r="A164" s="202" t="s">
        <v>17</v>
      </c>
      <c r="B164" s="203" t="s">
        <v>165</v>
      </c>
      <c r="C164" s="204">
        <v>1979</v>
      </c>
      <c r="D164" s="205" t="s">
        <v>87</v>
      </c>
      <c r="E164" s="205" t="s">
        <v>87</v>
      </c>
      <c r="F164" s="202"/>
      <c r="G164" s="202"/>
      <c r="H164" s="202" t="s">
        <v>562</v>
      </c>
      <c r="I164" s="206" t="str">
        <f>CONCATENATE(H164,A164)</f>
        <v>852500932</v>
      </c>
      <c r="J164" s="207" t="s">
        <v>249</v>
      </c>
      <c r="K164" s="208">
        <v>2</v>
      </c>
      <c r="L164" s="209" t="s">
        <v>473</v>
      </c>
      <c r="M164" s="209"/>
      <c r="N164" s="210"/>
      <c r="O164" s="209" t="s">
        <v>733</v>
      </c>
      <c r="P164" s="208"/>
      <c r="Q164" s="211">
        <v>60775</v>
      </c>
      <c r="R164" s="211">
        <f>IF(K164=1,Q164+Q164*$C$770,IF(K164=2,Q164+Q164*$C$771,IF(K164=3,Q164+Q164*$C$772,IF(K164=4,Q164+Q164*$C$773,IF(K164=5,Q164+Q164*$C$774,IF(K164=6,Q164+Q164*$C$775))))))</f>
        <v>63479.487500000003</v>
      </c>
      <c r="S164" s="22"/>
      <c r="T164" s="116"/>
      <c r="U164" s="111"/>
      <c r="V164" s="15"/>
    </row>
    <row r="165" spans="1:24" s="32" customFormat="1" ht="15.75" customHeight="1" x14ac:dyDescent="0.3">
      <c r="A165" s="202" t="s">
        <v>17</v>
      </c>
      <c r="B165" s="203" t="s">
        <v>165</v>
      </c>
      <c r="C165" s="204">
        <v>1979</v>
      </c>
      <c r="D165" s="205" t="s">
        <v>87</v>
      </c>
      <c r="E165" s="205" t="s">
        <v>344</v>
      </c>
      <c r="F165" s="202"/>
      <c r="G165" s="202"/>
      <c r="H165" s="202" t="s">
        <v>562</v>
      </c>
      <c r="I165" s="206" t="str">
        <f>CONCATENATE(H165,A165)</f>
        <v>852500932</v>
      </c>
      <c r="J165" s="207" t="s">
        <v>1</v>
      </c>
      <c r="K165" s="208">
        <v>2</v>
      </c>
      <c r="L165" s="209" t="s">
        <v>473</v>
      </c>
      <c r="M165" s="209"/>
      <c r="N165" s="210"/>
      <c r="O165" s="209" t="s">
        <v>733</v>
      </c>
      <c r="P165" s="208"/>
      <c r="Q165" s="211">
        <v>286815</v>
      </c>
      <c r="R165" s="211">
        <f>IF(K165=1,Q165+Q165*$C$770,IF(K165=2,Q165+Q165*$C$771,IF(K165=3,Q165+Q165*$C$772,IF(K165=4,Q165+Q165*$C$773,IF(K165=5,Q165+Q165*$C$774,IF(K165=6,Q165+Q165*$C$775))))))</f>
        <v>299578.26750000002</v>
      </c>
      <c r="S165" s="22"/>
      <c r="T165" s="116"/>
      <c r="U165" s="113"/>
      <c r="V165" s="15"/>
    </row>
    <row r="166" spans="1:24" s="32" customFormat="1" ht="15.75" customHeight="1" x14ac:dyDescent="0.3">
      <c r="A166" s="202" t="s">
        <v>21</v>
      </c>
      <c r="B166" s="203" t="s">
        <v>106</v>
      </c>
      <c r="C166" s="204">
        <v>1996</v>
      </c>
      <c r="D166" s="205" t="s">
        <v>12</v>
      </c>
      <c r="E166" s="205" t="s">
        <v>345</v>
      </c>
      <c r="F166" s="202"/>
      <c r="G166" s="202"/>
      <c r="H166" s="202" t="s">
        <v>563</v>
      </c>
      <c r="I166" s="206" t="str">
        <f>CONCATENATE(H166,A166)</f>
        <v>852000060</v>
      </c>
      <c r="J166" s="207" t="s">
        <v>181</v>
      </c>
      <c r="K166" s="208">
        <v>2</v>
      </c>
      <c r="L166" s="209" t="s">
        <v>473</v>
      </c>
      <c r="M166" s="209"/>
      <c r="N166" s="210"/>
      <c r="O166" s="209" t="s">
        <v>733</v>
      </c>
      <c r="P166" s="208"/>
      <c r="Q166" s="211">
        <v>80000</v>
      </c>
      <c r="R166" s="211">
        <f>IF(K166=1,Q166+Q166*$C$770,IF(K166=2,Q166+Q166*$C$771,IF(K166=3,Q166+Q166*$C$772,IF(K166=4,Q166+Q166*$C$773,IF(K166=5,Q166+Q166*$C$774,IF(K166=6,Q166+Q166*$C$775))))))</f>
        <v>83560</v>
      </c>
      <c r="S166" s="22"/>
      <c r="T166" s="116"/>
      <c r="U166" s="111"/>
      <c r="V166" s="15"/>
    </row>
    <row r="167" spans="1:24" s="32" customFormat="1" ht="15.75" customHeight="1" x14ac:dyDescent="0.3">
      <c r="A167" s="202" t="s">
        <v>24</v>
      </c>
      <c r="B167" s="203" t="s">
        <v>158</v>
      </c>
      <c r="C167" s="204">
        <v>1973</v>
      </c>
      <c r="D167" s="205" t="s">
        <v>87</v>
      </c>
      <c r="E167" s="205" t="s">
        <v>87</v>
      </c>
      <c r="F167" s="202"/>
      <c r="G167" s="202"/>
      <c r="H167" s="202" t="s">
        <v>569</v>
      </c>
      <c r="I167" s="206" t="str">
        <f>CONCATENATE(H167,A167)</f>
        <v>840700701</v>
      </c>
      <c r="J167" s="207" t="s">
        <v>7</v>
      </c>
      <c r="K167" s="208">
        <v>2</v>
      </c>
      <c r="L167" s="209" t="s">
        <v>473</v>
      </c>
      <c r="M167" s="209"/>
      <c r="N167" s="210"/>
      <c r="O167" s="209" t="s">
        <v>733</v>
      </c>
      <c r="P167" s="208"/>
      <c r="Q167" s="211">
        <v>66701</v>
      </c>
      <c r="R167" s="211">
        <f>IF(K167=1,Q167+Q167*$C$770,IF(K167=2,Q167+Q167*$C$771,IF(K167=3,Q167+Q167*$C$772,IF(K167=4,Q167+Q167*$C$773,IF(K167=5,Q167+Q167*$C$774,IF(K167=6,Q167+Q167*$C$775))))))</f>
        <v>69669.194499999998</v>
      </c>
      <c r="S167" s="22"/>
      <c r="T167" s="116"/>
      <c r="U167" s="111"/>
      <c r="V167" s="15"/>
    </row>
    <row r="168" spans="1:24" s="32" customFormat="1" ht="15.75" customHeight="1" x14ac:dyDescent="0.3">
      <c r="A168" s="202" t="s">
        <v>620</v>
      </c>
      <c r="B168" s="203" t="s">
        <v>180</v>
      </c>
      <c r="C168" s="204"/>
      <c r="D168" s="205" t="s">
        <v>0</v>
      </c>
      <c r="E168" s="205" t="s">
        <v>345</v>
      </c>
      <c r="F168" s="202"/>
      <c r="G168" s="202"/>
      <c r="H168" s="202" t="s">
        <v>580</v>
      </c>
      <c r="I168" s="206" t="str">
        <f>CONCATENATE(H168,A168)</f>
        <v>820509430</v>
      </c>
      <c r="J168" s="214" t="s">
        <v>350</v>
      </c>
      <c r="K168" s="208">
        <v>2</v>
      </c>
      <c r="L168" s="209" t="s">
        <v>473</v>
      </c>
      <c r="M168" s="209"/>
      <c r="N168" s="210"/>
      <c r="O168" s="209" t="s">
        <v>733</v>
      </c>
      <c r="P168" s="208"/>
      <c r="Q168" s="211">
        <v>150000</v>
      </c>
      <c r="R168" s="211">
        <f>IF(K168=1,Q168+Q168*$C$770,IF(K168=2,Q168+Q168*$C$771,IF(K168=3,Q168+Q168*$C$772,IF(K168=4,Q168+Q168*$C$773,IF(K168=5,Q168+Q168*$C$774,IF(K168=6,Q168+Q168*$C$775))))))</f>
        <v>156675</v>
      </c>
      <c r="S168" s="22"/>
      <c r="T168" s="116"/>
      <c r="U168" s="111"/>
      <c r="V168" s="15"/>
      <c r="W168" s="14"/>
      <c r="X168" s="14"/>
    </row>
    <row r="169" spans="1:24" s="32" customFormat="1" ht="15.75" customHeight="1" x14ac:dyDescent="0.3">
      <c r="A169" s="202" t="s">
        <v>588</v>
      </c>
      <c r="B169" s="203" t="s">
        <v>180</v>
      </c>
      <c r="C169" s="204"/>
      <c r="D169" s="205" t="s">
        <v>0</v>
      </c>
      <c r="E169" s="205" t="s">
        <v>345</v>
      </c>
      <c r="F169" s="202"/>
      <c r="G169" s="202"/>
      <c r="H169" s="202" t="s">
        <v>617</v>
      </c>
      <c r="I169" s="206" t="str">
        <f>CONCATENATE(H169,A169)</f>
        <v>820109061</v>
      </c>
      <c r="J169" s="207" t="s">
        <v>309</v>
      </c>
      <c r="K169" s="208">
        <v>2</v>
      </c>
      <c r="L169" s="209" t="s">
        <v>473</v>
      </c>
      <c r="M169" s="209"/>
      <c r="N169" s="210"/>
      <c r="O169" s="209" t="s">
        <v>733</v>
      </c>
      <c r="P169" s="208"/>
      <c r="Q169" s="211">
        <v>100000</v>
      </c>
      <c r="R169" s="211">
        <f>IF(K169=1,Q169+Q169*$C$770,IF(K169=2,Q169+Q169*$C$771,IF(K169=3,Q169+Q169*$C$772,IF(K169=4,Q169+Q169*$C$773,IF(K169=5,Q169+Q169*$C$774,IF(K169=6,Q169+Q169*$C$775))))))</f>
        <v>104450</v>
      </c>
      <c r="S169" s="22"/>
      <c r="T169" s="116"/>
      <c r="U169" s="111"/>
      <c r="V169" s="15"/>
    </row>
    <row r="170" spans="1:24" s="32" customFormat="1" ht="15.75" customHeight="1" x14ac:dyDescent="0.3">
      <c r="A170" s="202" t="s">
        <v>621</v>
      </c>
      <c r="B170" s="203" t="s">
        <v>180</v>
      </c>
      <c r="C170" s="204"/>
      <c r="D170" s="205" t="s">
        <v>351</v>
      </c>
      <c r="E170" s="205" t="s">
        <v>351</v>
      </c>
      <c r="F170" s="202"/>
      <c r="G170" s="202"/>
      <c r="H170" s="202" t="s">
        <v>622</v>
      </c>
      <c r="I170" s="206" t="str">
        <f>CONCATENATE(H170,A170)</f>
        <v>842109031</v>
      </c>
      <c r="J170" s="207" t="s">
        <v>353</v>
      </c>
      <c r="K170" s="208">
        <v>2</v>
      </c>
      <c r="L170" s="209" t="s">
        <v>473</v>
      </c>
      <c r="M170" s="209"/>
      <c r="N170" s="210"/>
      <c r="O170" s="209" t="s">
        <v>733</v>
      </c>
      <c r="P170" s="208"/>
      <c r="Q170" s="211">
        <v>1700000</v>
      </c>
      <c r="R170" s="211">
        <f>IF(K170=1,Q170+Q170*$C$770,IF(K170=2,Q170+Q170*$C$771,IF(K170=3,Q170+Q170*$C$772,IF(K170=4,Q170+Q170*$C$773,IF(K170=5,Q170+Q170*$C$774,IF(K170=6,Q170+Q170*$C$775))))))</f>
        <v>1775650</v>
      </c>
      <c r="S170" s="22"/>
      <c r="T170" s="116"/>
      <c r="U170" s="111"/>
      <c r="V170" s="15"/>
    </row>
    <row r="171" spans="1:24" s="32" customFormat="1" ht="15.75" customHeight="1" x14ac:dyDescent="0.3">
      <c r="A171" s="202" t="s">
        <v>588</v>
      </c>
      <c r="B171" s="203" t="s">
        <v>180</v>
      </c>
      <c r="C171" s="204"/>
      <c r="D171" s="205" t="s">
        <v>351</v>
      </c>
      <c r="E171" s="205" t="s">
        <v>351</v>
      </c>
      <c r="F171" s="202"/>
      <c r="G171" s="202"/>
      <c r="H171" s="202" t="s">
        <v>618</v>
      </c>
      <c r="I171" s="206" t="str">
        <f>CONCATENATE(H171,A171)</f>
        <v>832409061</v>
      </c>
      <c r="J171" s="207" t="s">
        <v>354</v>
      </c>
      <c r="K171" s="208">
        <v>2</v>
      </c>
      <c r="L171" s="209" t="s">
        <v>473</v>
      </c>
      <c r="M171" s="209"/>
      <c r="N171" s="210"/>
      <c r="O171" s="209" t="s">
        <v>733</v>
      </c>
      <c r="P171" s="208"/>
      <c r="Q171" s="211">
        <v>210161</v>
      </c>
      <c r="R171" s="211">
        <f>IF(K171=1,Q171+Q171*$C$770,IF(K171=2,Q171+Q171*$C$771,IF(K171=3,Q171+Q171*$C$772,IF(K171=4,Q171+Q171*$C$773,IF(K171=5,Q171+Q171*$C$774,IF(K171=6,Q171+Q171*$C$775))))))</f>
        <v>219513.16450000001</v>
      </c>
      <c r="S171" s="22"/>
      <c r="T171" s="116"/>
      <c r="U171" s="111"/>
      <c r="V171" s="15"/>
      <c r="W171" s="14"/>
      <c r="X171" s="14"/>
    </row>
    <row r="172" spans="1:24" s="32" customFormat="1" ht="15.75" customHeight="1" x14ac:dyDescent="0.3">
      <c r="A172" s="202" t="s">
        <v>588</v>
      </c>
      <c r="B172" s="203" t="s">
        <v>180</v>
      </c>
      <c r="C172" s="204"/>
      <c r="D172" s="205" t="s">
        <v>351</v>
      </c>
      <c r="E172" s="205" t="s">
        <v>351</v>
      </c>
      <c r="F172" s="202"/>
      <c r="G172" s="202"/>
      <c r="H172" s="202" t="s">
        <v>603</v>
      </c>
      <c r="I172" s="206" t="str">
        <f>CONCATENATE(H172,A172)</f>
        <v>832609061</v>
      </c>
      <c r="J172" s="207" t="s">
        <v>412</v>
      </c>
      <c r="K172" s="208">
        <v>2</v>
      </c>
      <c r="L172" s="209" t="s">
        <v>473</v>
      </c>
      <c r="M172" s="209"/>
      <c r="N172" s="210"/>
      <c r="O172" s="209" t="s">
        <v>733</v>
      </c>
      <c r="P172" s="208"/>
      <c r="Q172" s="211">
        <v>150000</v>
      </c>
      <c r="R172" s="211">
        <f>IF(K172=1,Q172+Q172*$C$770,IF(K172=2,Q172+Q172*$C$771,IF(K172=3,Q172+Q172*$C$772,IF(K172=4,Q172+Q172*$C$773,IF(K172=5,Q172+Q172*$C$774,IF(K172=6,Q172+Q172*$C$775))))))</f>
        <v>156675</v>
      </c>
      <c r="S172" s="22"/>
      <c r="T172" s="116"/>
      <c r="U172" s="111"/>
      <c r="V172" s="15"/>
      <c r="W172" s="14"/>
      <c r="X172" s="14"/>
    </row>
    <row r="173" spans="1:24" s="32" customFormat="1" ht="15.75" customHeight="1" x14ac:dyDescent="0.3">
      <c r="A173" s="202" t="s">
        <v>627</v>
      </c>
      <c r="B173" s="203" t="s">
        <v>180</v>
      </c>
      <c r="C173" s="204"/>
      <c r="D173" s="205" t="s">
        <v>351</v>
      </c>
      <c r="E173" s="205" t="s">
        <v>351</v>
      </c>
      <c r="F173" s="202"/>
      <c r="G173" s="202"/>
      <c r="H173" s="202" t="s">
        <v>628</v>
      </c>
      <c r="I173" s="206" t="str">
        <f>CONCATENATE(H173,A173)</f>
        <v>000000000</v>
      </c>
      <c r="J173" s="207" t="s">
        <v>352</v>
      </c>
      <c r="K173" s="208">
        <v>2</v>
      </c>
      <c r="L173" s="209" t="s">
        <v>473</v>
      </c>
      <c r="M173" s="209"/>
      <c r="N173" s="210"/>
      <c r="O173" s="209" t="s">
        <v>733</v>
      </c>
      <c r="P173" s="208"/>
      <c r="Q173" s="211">
        <v>38816856</v>
      </c>
      <c r="R173" s="211">
        <f>IF(K173=1,Q173+Q173*$C$770,IF(K173=2,Q173+Q173*$C$771,IF(K173=3,Q173+Q173*$C$772,IF(K173=4,Q173+Q173*$C$773,IF(K173=5,Q173+Q173*$C$774,IF(K173=6,Q173+Q173*$C$775))))))</f>
        <v>40544206.092</v>
      </c>
      <c r="S173" s="22"/>
      <c r="T173" s="116"/>
      <c r="U173" s="111"/>
      <c r="V173" s="15"/>
      <c r="W173" s="14"/>
      <c r="X173" s="14"/>
    </row>
    <row r="174" spans="1:24" s="32" customFormat="1" ht="15.75" customHeight="1" x14ac:dyDescent="0.3">
      <c r="A174" s="202" t="s">
        <v>588</v>
      </c>
      <c r="B174" s="203" t="s">
        <v>180</v>
      </c>
      <c r="C174" s="204"/>
      <c r="D174" s="205" t="s">
        <v>12</v>
      </c>
      <c r="E174" s="205" t="s">
        <v>345</v>
      </c>
      <c r="F174" s="202"/>
      <c r="G174" s="202"/>
      <c r="H174" s="202" t="s">
        <v>658</v>
      </c>
      <c r="I174" s="206" t="str">
        <f>CONCATENATE(H174,A174)</f>
        <v>861609061</v>
      </c>
      <c r="J174" s="207" t="s">
        <v>313</v>
      </c>
      <c r="K174" s="208">
        <v>2</v>
      </c>
      <c r="L174" s="209" t="s">
        <v>473</v>
      </c>
      <c r="M174" s="209"/>
      <c r="N174" s="210"/>
      <c r="O174" s="209" t="s">
        <v>733</v>
      </c>
      <c r="P174" s="208"/>
      <c r="Q174" s="211">
        <v>850000</v>
      </c>
      <c r="R174" s="211">
        <f>IF(K174=1,Q174+Q174*$C$770,IF(K174=2,Q174+Q174*$C$771,IF(K174=3,Q174+Q174*$C$772,IF(K174=4,Q174+Q174*$C$773,IF(K174=5,Q174+Q174*$C$774,IF(K174=6,Q174+Q174*$C$775))))))</f>
        <v>887825</v>
      </c>
      <c r="S174" s="22"/>
      <c r="T174" s="116"/>
      <c r="U174" s="111"/>
      <c r="V174" s="15"/>
    </row>
    <row r="175" spans="1:24" ht="15.75" customHeight="1" x14ac:dyDescent="0.3">
      <c r="A175" s="202" t="s">
        <v>588</v>
      </c>
      <c r="B175" s="203" t="s">
        <v>180</v>
      </c>
      <c r="C175" s="204"/>
      <c r="D175" s="205" t="s">
        <v>12</v>
      </c>
      <c r="E175" s="205" t="s">
        <v>345</v>
      </c>
      <c r="F175" s="202"/>
      <c r="G175" s="202"/>
      <c r="H175" s="202"/>
      <c r="I175" s="206"/>
      <c r="J175" s="207" t="s">
        <v>762</v>
      </c>
      <c r="K175" s="208">
        <v>2</v>
      </c>
      <c r="L175" s="209" t="s">
        <v>473</v>
      </c>
      <c r="M175" s="209"/>
      <c r="N175" s="210"/>
      <c r="O175" s="209" t="s">
        <v>733</v>
      </c>
      <c r="P175" s="208"/>
      <c r="Q175" s="211">
        <v>50000</v>
      </c>
      <c r="R175" s="211">
        <f>IF(K175=1,Q175+Q175*$C$770,IF(K175=2,Q175+Q175*$C$771,IF(K175=3,Q175+Q175*$C$772,IF(K175=4,Q175+Q175*$C$773,IF(K175=5,Q175+Q175*$C$774,IF(K175=6,Q175+Q175*$C$775))))))</f>
        <v>52225</v>
      </c>
      <c r="S175" s="22"/>
      <c r="T175" s="116"/>
      <c r="U175" s="111"/>
      <c r="V175" s="15"/>
    </row>
    <row r="176" spans="1:24" s="32" customFormat="1" ht="15.75" customHeight="1" x14ac:dyDescent="0.3">
      <c r="A176" s="202" t="s">
        <v>588</v>
      </c>
      <c r="B176" s="203" t="s">
        <v>180</v>
      </c>
      <c r="C176" s="204"/>
      <c r="D176" s="205" t="s">
        <v>12</v>
      </c>
      <c r="E176" s="205" t="s">
        <v>345</v>
      </c>
      <c r="F176" s="202"/>
      <c r="G176" s="202"/>
      <c r="H176" s="202" t="s">
        <v>637</v>
      </c>
      <c r="I176" s="206" t="str">
        <f>CONCATENATE(H176,A176)</f>
        <v>851809061</v>
      </c>
      <c r="J176" s="214" t="s">
        <v>314</v>
      </c>
      <c r="K176" s="208">
        <v>2</v>
      </c>
      <c r="L176" s="209" t="s">
        <v>473</v>
      </c>
      <c r="M176" s="209"/>
      <c r="N176" s="210"/>
      <c r="O176" s="209" t="s">
        <v>733</v>
      </c>
      <c r="P176" s="208"/>
      <c r="Q176" s="211">
        <v>200000</v>
      </c>
      <c r="R176" s="211">
        <f>IF(K176=1,Q176+Q176*$C$770,IF(K176=2,Q176+Q176*$C$771,IF(K176=3,Q176+Q176*$C$772,IF(K176=4,Q176+Q176*$C$773,IF(K176=5,Q176+Q176*$C$774,IF(K176=6,Q176+Q176*$C$775))))))</f>
        <v>208900</v>
      </c>
      <c r="S176" s="22"/>
      <c r="T176" s="116"/>
      <c r="U176" s="111"/>
      <c r="V176" s="15"/>
    </row>
    <row r="177" spans="1:24" ht="15.75" customHeight="1" x14ac:dyDescent="0.3">
      <c r="A177" s="202" t="s">
        <v>636</v>
      </c>
      <c r="B177" s="203" t="s">
        <v>180</v>
      </c>
      <c r="C177" s="204"/>
      <c r="D177" s="205" t="s">
        <v>12</v>
      </c>
      <c r="E177" s="205" t="s">
        <v>344</v>
      </c>
      <c r="F177" s="202"/>
      <c r="G177" s="202"/>
      <c r="H177" s="202" t="s">
        <v>637</v>
      </c>
      <c r="I177" s="206" t="str">
        <f>CONCATENATE(H177,A177)</f>
        <v>851809019</v>
      </c>
      <c r="J177" s="207" t="s">
        <v>315</v>
      </c>
      <c r="K177" s="208">
        <v>2</v>
      </c>
      <c r="L177" s="209" t="s">
        <v>473</v>
      </c>
      <c r="M177" s="209"/>
      <c r="N177" s="210"/>
      <c r="O177" s="209" t="s">
        <v>733</v>
      </c>
      <c r="P177" s="208"/>
      <c r="Q177" s="211">
        <v>500000</v>
      </c>
      <c r="R177" s="211">
        <f>IF(K177=1,Q177+Q177*$C$770,IF(K177=2,Q177+Q177*$C$771,IF(K177=3,Q177+Q177*$C$772,IF(K177=4,Q177+Q177*$C$773,IF(K177=5,Q177+Q177*$C$774,IF(K177=6,Q177+Q177*$C$775))))))</f>
        <v>522250</v>
      </c>
      <c r="S177" s="22"/>
      <c r="T177" s="116"/>
      <c r="U177" s="111"/>
      <c r="V177" s="15"/>
      <c r="W177" s="32"/>
      <c r="X177" s="32"/>
    </row>
    <row r="178" spans="1:24" ht="15.75" customHeight="1" x14ac:dyDescent="0.3">
      <c r="A178" s="202" t="s">
        <v>588</v>
      </c>
      <c r="B178" s="203" t="s">
        <v>180</v>
      </c>
      <c r="C178" s="204"/>
      <c r="D178" s="205" t="s">
        <v>12</v>
      </c>
      <c r="E178" s="205" t="s">
        <v>345</v>
      </c>
      <c r="F178" s="202"/>
      <c r="G178" s="202"/>
      <c r="H178" s="202" t="s">
        <v>608</v>
      </c>
      <c r="I178" s="206" t="str">
        <f>CONCATENATE(H178,A178)</f>
        <v>851209061</v>
      </c>
      <c r="J178" s="207" t="s">
        <v>360</v>
      </c>
      <c r="K178" s="208">
        <v>2</v>
      </c>
      <c r="L178" s="209" t="s">
        <v>473</v>
      </c>
      <c r="M178" s="209"/>
      <c r="N178" s="210"/>
      <c r="O178" s="209" t="s">
        <v>733</v>
      </c>
      <c r="P178" s="208"/>
      <c r="Q178" s="211">
        <v>300000</v>
      </c>
      <c r="R178" s="211">
        <f>IF(K178=1,Q178+Q178*$C$770,IF(K178=2,Q178+Q178*$C$771,IF(K178=3,Q178+Q178*$C$772,IF(K178=4,Q178+Q178*$C$773,IF(K178=5,Q178+Q178*$C$774,IF(K178=6,Q178+Q178*$C$775))))))</f>
        <v>313350</v>
      </c>
      <c r="S178" s="22"/>
      <c r="T178" s="116"/>
      <c r="U178" s="111"/>
      <c r="V178" s="15"/>
      <c r="W178" s="32"/>
      <c r="X178" s="32"/>
    </row>
    <row r="179" spans="1:24" s="32" customFormat="1" ht="15.75" customHeight="1" x14ac:dyDescent="0.3">
      <c r="A179" s="202" t="s">
        <v>620</v>
      </c>
      <c r="B179" s="203" t="s">
        <v>180</v>
      </c>
      <c r="C179" s="204"/>
      <c r="D179" s="205" t="s">
        <v>0</v>
      </c>
      <c r="E179" s="205" t="s">
        <v>0</v>
      </c>
      <c r="F179" s="202"/>
      <c r="G179" s="202"/>
      <c r="H179" s="202" t="s">
        <v>594</v>
      </c>
      <c r="I179" s="206" t="str">
        <f>CONCATENATE(H179,A179)</f>
        <v>820009430</v>
      </c>
      <c r="J179" s="214" t="s">
        <v>310</v>
      </c>
      <c r="K179" s="208">
        <v>2</v>
      </c>
      <c r="L179" s="209" t="s">
        <v>473</v>
      </c>
      <c r="M179" s="209"/>
      <c r="N179" s="210"/>
      <c r="O179" s="209" t="s">
        <v>733</v>
      </c>
      <c r="P179" s="208"/>
      <c r="Q179" s="211">
        <v>70000</v>
      </c>
      <c r="R179" s="211">
        <f>IF(K179=1,Q179+Q179*$C$770,IF(K179=2,Q179+Q179*$C$771,IF(K179=3,Q179+Q179*$C$772,IF(K179=4,Q179+Q179*$C$773,IF(K179=5,Q179+Q179*$C$774,IF(K179=6,Q179+Q179*$C$775))))))</f>
        <v>73115</v>
      </c>
      <c r="S179" s="22"/>
      <c r="T179" s="116"/>
      <c r="U179" s="111" t="s">
        <v>765</v>
      </c>
      <c r="V179" s="15"/>
    </row>
    <row r="180" spans="1:24" s="32" customFormat="1" ht="15.75" customHeight="1" x14ac:dyDescent="0.3">
      <c r="A180" s="202" t="s">
        <v>588</v>
      </c>
      <c r="B180" s="203" t="s">
        <v>180</v>
      </c>
      <c r="C180" s="204"/>
      <c r="D180" s="205" t="s">
        <v>12</v>
      </c>
      <c r="E180" s="205" t="s">
        <v>345</v>
      </c>
      <c r="F180" s="202"/>
      <c r="G180" s="202"/>
      <c r="H180" s="202" t="s">
        <v>567</v>
      </c>
      <c r="I180" s="206" t="str">
        <f>CONCATENATE(H180,A180)</f>
        <v>851109061</v>
      </c>
      <c r="J180" s="214" t="s">
        <v>316</v>
      </c>
      <c r="K180" s="208">
        <v>2</v>
      </c>
      <c r="L180" s="209" t="s">
        <v>473</v>
      </c>
      <c r="M180" s="209"/>
      <c r="N180" s="210"/>
      <c r="O180" s="209" t="s">
        <v>733</v>
      </c>
      <c r="P180" s="208"/>
      <c r="Q180" s="211">
        <v>250000</v>
      </c>
      <c r="R180" s="211">
        <f>IF(K180=1,Q180+Q180*$C$770,IF(K180=2,Q180+Q180*$C$771,IF(K180=3,Q180+Q180*$C$772,IF(K180=4,Q180+Q180*$C$773,IF(K180=5,Q180+Q180*$C$774,IF(K180=6,Q180+Q180*$C$775))))))</f>
        <v>261125</v>
      </c>
      <c r="S180" s="22"/>
      <c r="T180" s="116"/>
      <c r="U180" s="111"/>
      <c r="V180" s="15"/>
    </row>
    <row r="181" spans="1:24" s="32" customFormat="1" ht="15.75" customHeight="1" x14ac:dyDescent="0.3">
      <c r="A181" s="202" t="s">
        <v>588</v>
      </c>
      <c r="B181" s="203" t="s">
        <v>180</v>
      </c>
      <c r="C181" s="204"/>
      <c r="D181" s="205" t="s">
        <v>12</v>
      </c>
      <c r="E181" s="205" t="s">
        <v>345</v>
      </c>
      <c r="F181" s="202"/>
      <c r="G181" s="202"/>
      <c r="H181" s="202" t="s">
        <v>639</v>
      </c>
      <c r="I181" s="206" t="str">
        <f>CONCATENATE(H181,A181)</f>
        <v>861809061</v>
      </c>
      <c r="J181" s="207" t="s">
        <v>342</v>
      </c>
      <c r="K181" s="208">
        <v>2</v>
      </c>
      <c r="L181" s="209" t="s">
        <v>473</v>
      </c>
      <c r="M181" s="209"/>
      <c r="N181" s="210"/>
      <c r="O181" s="209" t="s">
        <v>733</v>
      </c>
      <c r="P181" s="208"/>
      <c r="Q181" s="211">
        <v>200000</v>
      </c>
      <c r="R181" s="211">
        <f>IF(K181=1,Q181+Q181*$C$770,IF(K181=2,Q181+Q181*$C$771,IF(K181=3,Q181+Q181*$C$772,IF(K181=4,Q181+Q181*$C$773,IF(K181=5,Q181+Q181*$C$774,IF(K181=6,Q181+Q181*$C$775))))))</f>
        <v>208900</v>
      </c>
      <c r="S181" s="22"/>
      <c r="T181" s="116"/>
      <c r="U181" s="111"/>
      <c r="V181" s="15"/>
    </row>
    <row r="182" spans="1:24" s="32" customFormat="1" ht="15.75" customHeight="1" x14ac:dyDescent="0.3">
      <c r="A182" s="202" t="s">
        <v>588</v>
      </c>
      <c r="B182" s="203" t="s">
        <v>180</v>
      </c>
      <c r="C182" s="204"/>
      <c r="D182" s="205" t="s">
        <v>351</v>
      </c>
      <c r="E182" s="205" t="s">
        <v>351</v>
      </c>
      <c r="F182" s="202"/>
      <c r="G182" s="202"/>
      <c r="H182" s="202" t="s">
        <v>640</v>
      </c>
      <c r="I182" s="206" t="str">
        <f>CONCATENATE(H182,A182)</f>
        <v>851009061</v>
      </c>
      <c r="J182" s="207" t="s">
        <v>357</v>
      </c>
      <c r="K182" s="208">
        <v>2</v>
      </c>
      <c r="L182" s="209" t="s">
        <v>473</v>
      </c>
      <c r="M182" s="209"/>
      <c r="N182" s="210"/>
      <c r="O182" s="209" t="s">
        <v>733</v>
      </c>
      <c r="P182" s="208"/>
      <c r="Q182" s="211">
        <v>1261000</v>
      </c>
      <c r="R182" s="211">
        <f>IF(K182=1,Q182+Q182*$C$770,IF(K182=2,Q182+Q182*$C$771,IF(K182=3,Q182+Q182*$C$772,IF(K182=4,Q182+Q182*$C$773,IF(K182=5,Q182+Q182*$C$774,IF(K182=6,Q182+Q182*$C$775))))))</f>
        <v>1317114.5</v>
      </c>
      <c r="S182" s="22"/>
      <c r="T182" s="116"/>
      <c r="U182" s="111"/>
      <c r="V182" s="15"/>
      <c r="W182" s="14"/>
      <c r="X182" s="14"/>
    </row>
    <row r="183" spans="1:24" s="32" customFormat="1" ht="15.75" customHeight="1" x14ac:dyDescent="0.3">
      <c r="A183" s="202" t="s">
        <v>588</v>
      </c>
      <c r="B183" s="203" t="s">
        <v>180</v>
      </c>
      <c r="C183" s="204"/>
      <c r="D183" s="205" t="s">
        <v>351</v>
      </c>
      <c r="E183" s="205" t="s">
        <v>351</v>
      </c>
      <c r="F183" s="202"/>
      <c r="G183" s="202"/>
      <c r="H183" s="202" t="s">
        <v>618</v>
      </c>
      <c r="I183" s="206" t="str">
        <f>CONCATENATE(H183,A183)</f>
        <v>832409061</v>
      </c>
      <c r="J183" s="207" t="s">
        <v>355</v>
      </c>
      <c r="K183" s="208">
        <v>2</v>
      </c>
      <c r="L183" s="209" t="s">
        <v>473</v>
      </c>
      <c r="M183" s="209"/>
      <c r="N183" s="210"/>
      <c r="O183" s="209" t="s">
        <v>733</v>
      </c>
      <c r="P183" s="208"/>
      <c r="Q183" s="211">
        <v>210000</v>
      </c>
      <c r="R183" s="211">
        <f>IF(K183=1,Q183+Q183*$C$770,IF(K183=2,Q183+Q183*$C$771,IF(K183=3,Q183+Q183*$C$772,IF(K183=4,Q183+Q183*$C$773,IF(K183=5,Q183+Q183*$C$774,IF(K183=6,Q183+Q183*$C$775))))))</f>
        <v>219345</v>
      </c>
      <c r="S183" s="22"/>
      <c r="T183" s="116"/>
      <c r="U183" s="111"/>
      <c r="V183" s="15"/>
      <c r="W183" s="14"/>
      <c r="X183" s="14"/>
    </row>
    <row r="184" spans="1:24" s="32" customFormat="1" ht="15.75" customHeight="1" x14ac:dyDescent="0.3">
      <c r="A184" s="202" t="s">
        <v>619</v>
      </c>
      <c r="B184" s="203" t="s">
        <v>180</v>
      </c>
      <c r="C184" s="204"/>
      <c r="D184" s="205" t="s">
        <v>12</v>
      </c>
      <c r="E184" s="205" t="s">
        <v>345</v>
      </c>
      <c r="F184" s="202"/>
      <c r="G184" s="202"/>
      <c r="H184" s="202" t="s">
        <v>598</v>
      </c>
      <c r="I184" s="206" t="str">
        <f>CONCATENATE(H184,A184)</f>
        <v>861109002</v>
      </c>
      <c r="J184" s="207" t="s">
        <v>343</v>
      </c>
      <c r="K184" s="208">
        <v>2</v>
      </c>
      <c r="L184" s="209" t="s">
        <v>473</v>
      </c>
      <c r="M184" s="209"/>
      <c r="N184" s="210"/>
      <c r="O184" s="209" t="s">
        <v>733</v>
      </c>
      <c r="P184" s="208"/>
      <c r="Q184" s="211">
        <v>15000</v>
      </c>
      <c r="R184" s="211">
        <f>IF(K184=1,Q184+Q184*$C$770,IF(K184=2,Q184+Q184*$C$771,IF(K184=3,Q184+Q184*$C$772,IF(K184=4,Q184+Q184*$C$773,IF(K184=5,Q184+Q184*$C$774,IF(K184=6,Q184+Q184*$C$775))))))</f>
        <v>15667.5</v>
      </c>
      <c r="S184" s="22"/>
      <c r="T184" s="116"/>
      <c r="U184" s="111"/>
      <c r="V184" s="15"/>
    </row>
    <row r="185" spans="1:24" s="32" customFormat="1" ht="15.75" customHeight="1" x14ac:dyDescent="0.3">
      <c r="A185" s="202" t="s">
        <v>588</v>
      </c>
      <c r="B185" s="203" t="s">
        <v>180</v>
      </c>
      <c r="C185" s="204"/>
      <c r="D185" s="205" t="s">
        <v>12</v>
      </c>
      <c r="E185" s="205" t="s">
        <v>345</v>
      </c>
      <c r="F185" s="202"/>
      <c r="G185" s="202"/>
      <c r="H185" s="202" t="s">
        <v>641</v>
      </c>
      <c r="I185" s="206" t="str">
        <f>CONCATENATE(H185,A185)</f>
        <v>861409061</v>
      </c>
      <c r="J185" s="214" t="s">
        <v>317</v>
      </c>
      <c r="K185" s="208">
        <v>2</v>
      </c>
      <c r="L185" s="209" t="s">
        <v>473</v>
      </c>
      <c r="M185" s="209"/>
      <c r="N185" s="210"/>
      <c r="O185" s="209" t="s">
        <v>733</v>
      </c>
      <c r="P185" s="208"/>
      <c r="Q185" s="211">
        <v>500000</v>
      </c>
      <c r="R185" s="211">
        <f>IF(K185=1,Q185+Q185*$C$770,IF(K185=2,Q185+Q185*$C$771,IF(K185=3,Q185+Q185*$C$772,IF(K185=4,Q185+Q185*$C$773,IF(K185=5,Q185+Q185*$C$774,IF(K185=6,Q185+Q185*$C$775))))))</f>
        <v>522250</v>
      </c>
      <c r="S185" s="22"/>
      <c r="T185" s="116"/>
      <c r="U185" s="111"/>
      <c r="V185" s="15"/>
    </row>
    <row r="186" spans="1:24" s="32" customFormat="1" ht="15.75" customHeight="1" x14ac:dyDescent="0.3">
      <c r="A186" s="202" t="s">
        <v>588</v>
      </c>
      <c r="B186" s="203" t="s">
        <v>180</v>
      </c>
      <c r="C186" s="204"/>
      <c r="D186" s="205" t="s">
        <v>12</v>
      </c>
      <c r="E186" s="205" t="s">
        <v>345</v>
      </c>
      <c r="F186" s="202"/>
      <c r="G186" s="202"/>
      <c r="H186" s="202" t="s">
        <v>659</v>
      </c>
      <c r="I186" s="206" t="str">
        <f>CONCATENATE(H186,A186)</f>
        <v>810009061</v>
      </c>
      <c r="J186" s="214" t="s">
        <v>318</v>
      </c>
      <c r="K186" s="208">
        <v>2</v>
      </c>
      <c r="L186" s="209" t="s">
        <v>473</v>
      </c>
      <c r="M186" s="209"/>
      <c r="N186" s="210"/>
      <c r="O186" s="209" t="s">
        <v>733</v>
      </c>
      <c r="P186" s="208"/>
      <c r="Q186" s="211">
        <v>100000</v>
      </c>
      <c r="R186" s="211">
        <f>IF(K186=1,Q186+Q186*$C$770,IF(K186=2,Q186+Q186*$C$771,IF(K186=3,Q186+Q186*$C$772,IF(K186=4,Q186+Q186*$C$773,IF(K186=5,Q186+Q186*$C$774,IF(K186=6,Q186+Q186*$C$775))))))</f>
        <v>104450</v>
      </c>
      <c r="S186" s="22"/>
      <c r="T186" s="116"/>
      <c r="U186" s="111"/>
      <c r="V186" s="15"/>
    </row>
    <row r="187" spans="1:24" s="32" customFormat="1" ht="15.75" customHeight="1" x14ac:dyDescent="0.3">
      <c r="A187" s="202" t="s">
        <v>588</v>
      </c>
      <c r="B187" s="203" t="s">
        <v>180</v>
      </c>
      <c r="C187" s="204"/>
      <c r="D187" s="205" t="s">
        <v>12</v>
      </c>
      <c r="E187" s="205" t="s">
        <v>345</v>
      </c>
      <c r="F187" s="202"/>
      <c r="G187" s="202"/>
      <c r="H187" s="202" t="s">
        <v>643</v>
      </c>
      <c r="I187" s="206" t="str">
        <f>CONCATENATE(H187,A187)</f>
        <v>852209061</v>
      </c>
      <c r="J187" s="207" t="s">
        <v>368</v>
      </c>
      <c r="K187" s="208">
        <v>2</v>
      </c>
      <c r="L187" s="209" t="s">
        <v>473</v>
      </c>
      <c r="M187" s="209"/>
      <c r="N187" s="210"/>
      <c r="O187" s="209" t="s">
        <v>733</v>
      </c>
      <c r="P187" s="208"/>
      <c r="Q187" s="211">
        <v>100000</v>
      </c>
      <c r="R187" s="211">
        <f>IF(K187=1,Q187+Q187*$C$770,IF(K187=2,Q187+Q187*$C$771,IF(K187=3,Q187+Q187*$C$772,IF(K187=4,Q187+Q187*$C$773,IF(K187=5,Q187+Q187*$C$774,IF(K187=6,Q187+Q187*$C$775))))))</f>
        <v>104450</v>
      </c>
      <c r="S187" s="22"/>
      <c r="T187" s="116"/>
      <c r="U187" s="111"/>
      <c r="V187" s="15"/>
      <c r="W187" s="14"/>
      <c r="X187" s="14"/>
    </row>
    <row r="188" spans="1:24" s="32" customFormat="1" ht="15.75" customHeight="1" x14ac:dyDescent="0.3">
      <c r="A188" s="202" t="s">
        <v>620</v>
      </c>
      <c r="B188" s="203" t="s">
        <v>180</v>
      </c>
      <c r="C188" s="204"/>
      <c r="D188" s="205" t="s">
        <v>0</v>
      </c>
      <c r="E188" s="205" t="s">
        <v>345</v>
      </c>
      <c r="F188" s="202"/>
      <c r="G188" s="202"/>
      <c r="H188" s="202" t="s">
        <v>565</v>
      </c>
      <c r="I188" s="206" t="str">
        <f>CONCATENATE(H188,A188)</f>
        <v>820409430</v>
      </c>
      <c r="J188" s="207" t="s">
        <v>312</v>
      </c>
      <c r="K188" s="208">
        <v>2</v>
      </c>
      <c r="L188" s="209" t="s">
        <v>473</v>
      </c>
      <c r="M188" s="209"/>
      <c r="N188" s="210"/>
      <c r="O188" s="209" t="s">
        <v>733</v>
      </c>
      <c r="P188" s="208"/>
      <c r="Q188" s="211">
        <v>75000</v>
      </c>
      <c r="R188" s="211">
        <f>IF(K188=1,Q188+Q188*$C$770,IF(K188=2,Q188+Q188*$C$771,IF(K188=3,Q188+Q188*$C$772,IF(K188=4,Q188+Q188*$C$773,IF(K188=5,Q188+Q188*$C$774,IF(K188=6,Q188+Q188*$C$775))))))</f>
        <v>78337.5</v>
      </c>
      <c r="S188" s="22"/>
      <c r="T188" s="116"/>
      <c r="U188" s="111"/>
      <c r="V188" s="33"/>
    </row>
    <row r="189" spans="1:24" s="32" customFormat="1" ht="15.75" customHeight="1" x14ac:dyDescent="0.3">
      <c r="A189" s="202" t="s">
        <v>633</v>
      </c>
      <c r="B189" s="203" t="s">
        <v>180</v>
      </c>
      <c r="C189" s="204"/>
      <c r="D189" s="205" t="s">
        <v>763</v>
      </c>
      <c r="E189" s="205" t="s">
        <v>763</v>
      </c>
      <c r="F189" s="202"/>
      <c r="G189" s="202"/>
      <c r="H189" s="202" t="s">
        <v>645</v>
      </c>
      <c r="I189" s="206" t="str">
        <f>CONCATENATE(H189,A189)</f>
        <v>840609420</v>
      </c>
      <c r="J189" s="207" t="s">
        <v>718</v>
      </c>
      <c r="K189" s="208">
        <v>2</v>
      </c>
      <c r="L189" s="209" t="s">
        <v>473</v>
      </c>
      <c r="M189" s="209"/>
      <c r="N189" s="210"/>
      <c r="O189" s="209" t="s">
        <v>733</v>
      </c>
      <c r="P189" s="208"/>
      <c r="Q189" s="211">
        <v>6000000</v>
      </c>
      <c r="R189" s="211">
        <f>IF(K189=1,Q189+Q189*$C$770,IF(K189=2,Q189+Q189*$C$771,IF(K189=3,Q189+Q189*$C$772,IF(K189=4,Q189+Q189*$C$773,IF(K189=5,Q189+Q189*$C$774,IF(K189=6,Q189+Q189*$C$775))))))</f>
        <v>6267000</v>
      </c>
      <c r="S189" s="22"/>
      <c r="T189" s="116"/>
      <c r="U189" s="111"/>
      <c r="V189" s="33"/>
    </row>
    <row r="190" spans="1:24" s="32" customFormat="1" ht="15.75" customHeight="1" x14ac:dyDescent="0.3">
      <c r="A190" s="202" t="s">
        <v>633</v>
      </c>
      <c r="B190" s="203" t="s">
        <v>180</v>
      </c>
      <c r="C190" s="204"/>
      <c r="D190" s="205" t="s">
        <v>763</v>
      </c>
      <c r="E190" s="205" t="s">
        <v>763</v>
      </c>
      <c r="F190" s="202"/>
      <c r="G190" s="202"/>
      <c r="H190" s="202" t="s">
        <v>646</v>
      </c>
      <c r="I190" s="206" t="str">
        <f>CONCATENATE(H190,A190)</f>
        <v>840809420</v>
      </c>
      <c r="J190" s="214" t="s">
        <v>761</v>
      </c>
      <c r="K190" s="208">
        <v>2</v>
      </c>
      <c r="L190" s="209" t="s">
        <v>473</v>
      </c>
      <c r="M190" s="209"/>
      <c r="N190" s="210"/>
      <c r="O190" s="209" t="s">
        <v>733</v>
      </c>
      <c r="P190" s="208"/>
      <c r="Q190" s="211">
        <v>1950000</v>
      </c>
      <c r="R190" s="211">
        <f>IF(K190=1,Q190+Q190*$C$770,IF(K190=2,Q190+Q190*$C$771,IF(K190=3,Q190+Q190*$C$772,IF(K190=4,Q190+Q190*$C$773,IF(K190=5,Q190+Q190*$C$774,IF(K190=6,Q190+Q190*$C$775))))))</f>
        <v>2036775</v>
      </c>
      <c r="S190" s="22"/>
      <c r="T190" s="116"/>
      <c r="U190" s="111"/>
      <c r="V190" s="33"/>
    </row>
    <row r="191" spans="1:24" s="32" customFormat="1" ht="15.75" customHeight="1" x14ac:dyDescent="0.3">
      <c r="A191" s="202" t="s">
        <v>648</v>
      </c>
      <c r="B191" s="203" t="s">
        <v>180</v>
      </c>
      <c r="C191" s="204"/>
      <c r="D191" s="205" t="s">
        <v>351</v>
      </c>
      <c r="E191" s="205" t="s">
        <v>351</v>
      </c>
      <c r="F191" s="202"/>
      <c r="G191" s="202"/>
      <c r="H191" s="202" t="s">
        <v>584</v>
      </c>
      <c r="I191" s="206" t="str">
        <f>CONCATENATE(H191,A191)</f>
        <v>830009421</v>
      </c>
      <c r="J191" s="207" t="s">
        <v>358</v>
      </c>
      <c r="K191" s="208">
        <v>2</v>
      </c>
      <c r="L191" s="209" t="s">
        <v>473</v>
      </c>
      <c r="M191" s="209"/>
      <c r="N191" s="210"/>
      <c r="O191" s="209" t="s">
        <v>733</v>
      </c>
      <c r="P191" s="208"/>
      <c r="Q191" s="211">
        <v>800000</v>
      </c>
      <c r="R191" s="211">
        <f>IF(K191=1,Q191+Q191*$C$770,IF(K191=2,Q191+Q191*$C$771,IF(K191=3,Q191+Q191*$C$772,IF(K191=4,Q191+Q191*$C$773,IF(K191=5,Q191+Q191*$C$774,IF(K191=6,Q191+Q191*$C$775))))))</f>
        <v>835600</v>
      </c>
      <c r="S191" s="22"/>
      <c r="T191" s="116"/>
      <c r="U191" s="111"/>
      <c r="V191" s="33"/>
    </row>
    <row r="192" spans="1:24" s="32" customFormat="1" ht="15.75" customHeight="1" x14ac:dyDescent="0.3">
      <c r="A192" s="202" t="s">
        <v>648</v>
      </c>
      <c r="B192" s="203" t="s">
        <v>180</v>
      </c>
      <c r="C192" s="204"/>
      <c r="D192" s="205" t="s">
        <v>763</v>
      </c>
      <c r="E192" s="205" t="s">
        <v>763</v>
      </c>
      <c r="F192" s="202"/>
      <c r="G192" s="202"/>
      <c r="H192" s="202"/>
      <c r="I192" s="206"/>
      <c r="J192" s="207" t="s">
        <v>764</v>
      </c>
      <c r="K192" s="208">
        <v>2</v>
      </c>
      <c r="L192" s="209" t="s">
        <v>473</v>
      </c>
      <c r="M192" s="209"/>
      <c r="N192" s="210"/>
      <c r="O192" s="209" t="s">
        <v>733</v>
      </c>
      <c r="P192" s="208"/>
      <c r="Q192" s="211">
        <v>200000</v>
      </c>
      <c r="R192" s="211">
        <f>IF(K192=1,Q192+Q192*$C$770,IF(K192=2,Q192+Q192*$C$771,IF(K192=3,Q192+Q192*$C$772,IF(K192=4,Q192+Q192*$C$773,IF(K192=5,Q192+Q192*$C$774,IF(K192=6,Q192+Q192*$C$775))))))</f>
        <v>208900</v>
      </c>
      <c r="S192" s="22"/>
      <c r="T192" s="116"/>
      <c r="U192" s="111"/>
      <c r="V192" s="33"/>
    </row>
    <row r="193" spans="1:22" s="32" customFormat="1" ht="15.75" customHeight="1" x14ac:dyDescent="0.3">
      <c r="A193" s="202" t="s">
        <v>27</v>
      </c>
      <c r="B193" s="203" t="s">
        <v>119</v>
      </c>
      <c r="C193" s="204">
        <v>2007</v>
      </c>
      <c r="D193" s="205" t="s">
        <v>12</v>
      </c>
      <c r="E193" s="205" t="s">
        <v>344</v>
      </c>
      <c r="F193" s="202"/>
      <c r="G193" s="202"/>
      <c r="H193" s="202" t="s">
        <v>597</v>
      </c>
      <c r="I193" s="206" t="str">
        <f>CONCATENATE(H193,A193)</f>
        <v>861500084</v>
      </c>
      <c r="J193" s="214" t="s">
        <v>362</v>
      </c>
      <c r="K193" s="208">
        <v>2</v>
      </c>
      <c r="L193" s="209" t="s">
        <v>473</v>
      </c>
      <c r="M193" s="209"/>
      <c r="N193" s="210"/>
      <c r="O193" s="209" t="s">
        <v>733</v>
      </c>
      <c r="P193" s="208"/>
      <c r="Q193" s="211">
        <v>500000</v>
      </c>
      <c r="R193" s="211">
        <f>IF(K193=1,Q193+Q193*$C$770,IF(K193=2,Q193+Q193*$C$771,IF(K193=3,Q193+Q193*$C$772,IF(K193=4,Q193+Q193*$C$773,IF(K193=5,Q193+Q193*$C$774,IF(K193=6,Q193+Q193*$C$775))))))</f>
        <v>522250</v>
      </c>
      <c r="S193" s="22"/>
      <c r="T193" s="116" t="s">
        <v>735</v>
      </c>
      <c r="U193" s="111" t="s">
        <v>541</v>
      </c>
      <c r="V193" s="33"/>
    </row>
    <row r="194" spans="1:22" s="32" customFormat="1" ht="15.75" customHeight="1" x14ac:dyDescent="0.3">
      <c r="A194" s="202" t="s">
        <v>31</v>
      </c>
      <c r="B194" s="203" t="s">
        <v>139</v>
      </c>
      <c r="C194" s="204">
        <v>1964</v>
      </c>
      <c r="D194" s="205" t="s">
        <v>12</v>
      </c>
      <c r="E194" s="205" t="s">
        <v>345</v>
      </c>
      <c r="F194" s="202"/>
      <c r="G194" s="202"/>
      <c r="H194" s="202" t="s">
        <v>595</v>
      </c>
      <c r="I194" s="206" t="str">
        <f>CONCATENATE(H194,A194)</f>
        <v>850000261</v>
      </c>
      <c r="J194" s="207" t="s">
        <v>197</v>
      </c>
      <c r="K194" s="208">
        <v>2</v>
      </c>
      <c r="L194" s="209" t="s">
        <v>473</v>
      </c>
      <c r="M194" s="209"/>
      <c r="N194" s="210"/>
      <c r="O194" s="209" t="s">
        <v>733</v>
      </c>
      <c r="P194" s="208"/>
      <c r="Q194" s="211">
        <v>100000</v>
      </c>
      <c r="R194" s="211">
        <f>IF(K194=1,Q194+Q194*$C$770,IF(K194=2,Q194+Q194*$C$771,IF(K194=3,Q194+Q194*$C$772,IF(K194=4,Q194+Q194*$C$773,IF(K194=5,Q194+Q194*$C$774,IF(K194=6,Q194+Q194*$C$775))))))</f>
        <v>104450</v>
      </c>
      <c r="S194" s="22"/>
      <c r="T194" s="116"/>
      <c r="U194" s="111" t="s">
        <v>766</v>
      </c>
      <c r="V194" s="33"/>
    </row>
    <row r="195" spans="1:22" s="32" customFormat="1" ht="15.75" customHeight="1" x14ac:dyDescent="0.3">
      <c r="A195" s="202" t="s">
        <v>40</v>
      </c>
      <c r="B195" s="203" t="s">
        <v>142</v>
      </c>
      <c r="C195" s="204">
        <v>1971</v>
      </c>
      <c r="D195" s="205" t="s">
        <v>87</v>
      </c>
      <c r="E195" s="205" t="s">
        <v>87</v>
      </c>
      <c r="F195" s="202"/>
      <c r="G195" s="202"/>
      <c r="H195" s="202" t="s">
        <v>562</v>
      </c>
      <c r="I195" s="206" t="str">
        <f>CONCATENATE(H195,A195)</f>
        <v>852500321</v>
      </c>
      <c r="J195" s="207" t="s">
        <v>249</v>
      </c>
      <c r="K195" s="208">
        <v>2</v>
      </c>
      <c r="L195" s="209" t="s">
        <v>473</v>
      </c>
      <c r="M195" s="209"/>
      <c r="N195" s="210"/>
      <c r="O195" s="209" t="s">
        <v>733</v>
      </c>
      <c r="P195" s="208"/>
      <c r="Q195" s="211">
        <v>60775</v>
      </c>
      <c r="R195" s="211">
        <f>IF(K195=1,Q195+Q195*$C$770,IF(K195=2,Q195+Q195*$C$771,IF(K195=3,Q195+Q195*$C$772,IF(K195=4,Q195+Q195*$C$773,IF(K195=5,Q195+Q195*$C$774,IF(K195=6,Q195+Q195*$C$775))))))</f>
        <v>63479.487500000003</v>
      </c>
      <c r="S195" s="22"/>
      <c r="T195" s="116"/>
      <c r="U195" s="111"/>
      <c r="V195" s="33"/>
    </row>
    <row r="196" spans="1:22" s="32" customFormat="1" ht="15.75" customHeight="1" x14ac:dyDescent="0.3">
      <c r="A196" s="202" t="s">
        <v>40</v>
      </c>
      <c r="B196" s="203" t="s">
        <v>142</v>
      </c>
      <c r="C196" s="204">
        <v>1971</v>
      </c>
      <c r="D196" s="205" t="s">
        <v>87</v>
      </c>
      <c r="E196" s="205" t="s">
        <v>344</v>
      </c>
      <c r="F196" s="202"/>
      <c r="G196" s="202"/>
      <c r="H196" s="202" t="s">
        <v>562</v>
      </c>
      <c r="I196" s="206" t="str">
        <f>CONCATENATE(H196,A196)</f>
        <v>852500321</v>
      </c>
      <c r="J196" s="207" t="s">
        <v>240</v>
      </c>
      <c r="K196" s="208">
        <v>2</v>
      </c>
      <c r="L196" s="209" t="s">
        <v>473</v>
      </c>
      <c r="M196" s="209"/>
      <c r="N196" s="210"/>
      <c r="O196" s="209" t="s">
        <v>733</v>
      </c>
      <c r="P196" s="208"/>
      <c r="Q196" s="211">
        <v>708852</v>
      </c>
      <c r="R196" s="211">
        <f>IF(K196=1,Q196+Q196*$C$770,IF(K196=2,Q196+Q196*$C$771,IF(K196=3,Q196+Q196*$C$772,IF(K196=4,Q196+Q196*$C$773,IF(K196=5,Q196+Q196*$C$774,IF(K196=6,Q196+Q196*$C$775))))))</f>
        <v>740395.91399999999</v>
      </c>
      <c r="S196" s="22"/>
      <c r="T196" s="116"/>
      <c r="U196" s="111"/>
      <c r="V196" s="33"/>
    </row>
    <row r="197" spans="1:22" s="32" customFormat="1" ht="15.75" customHeight="1" x14ac:dyDescent="0.3">
      <c r="A197" s="202" t="s">
        <v>42</v>
      </c>
      <c r="B197" s="203" t="s">
        <v>159</v>
      </c>
      <c r="C197" s="204">
        <v>1973</v>
      </c>
      <c r="D197" s="205" t="s">
        <v>0</v>
      </c>
      <c r="E197" s="205" t="s">
        <v>345</v>
      </c>
      <c r="F197" s="202"/>
      <c r="G197" s="202"/>
      <c r="H197" s="202" t="s">
        <v>580</v>
      </c>
      <c r="I197" s="206" t="str">
        <f>CONCATENATE(H197,A197)</f>
        <v>820500801</v>
      </c>
      <c r="J197" s="207" t="s">
        <v>538</v>
      </c>
      <c r="K197" s="208">
        <v>2</v>
      </c>
      <c r="L197" s="209" t="s">
        <v>473</v>
      </c>
      <c r="M197" s="209"/>
      <c r="N197" s="210"/>
      <c r="O197" s="209" t="s">
        <v>733</v>
      </c>
      <c r="P197" s="208"/>
      <c r="Q197" s="211">
        <v>100000</v>
      </c>
      <c r="R197" s="211">
        <f>IF(K197=1,Q197+Q197*$C$770,IF(K197=2,Q197+Q197*$C$771,IF(K197=3,Q197+Q197*$C$772,IF(K197=4,Q197+Q197*$C$773,IF(K197=5,Q197+Q197*$C$774,IF(K197=6,Q197+Q197*$C$775))))))</f>
        <v>104450</v>
      </c>
      <c r="S197" s="22"/>
      <c r="T197" s="116"/>
      <c r="U197" s="111"/>
      <c r="V197" s="33"/>
    </row>
    <row r="198" spans="1:22" s="32" customFormat="1" ht="15.75" customHeight="1" x14ac:dyDescent="0.3">
      <c r="A198" s="202" t="s">
        <v>42</v>
      </c>
      <c r="B198" s="203" t="s">
        <v>159</v>
      </c>
      <c r="C198" s="204">
        <v>1973</v>
      </c>
      <c r="D198" s="205" t="s">
        <v>87</v>
      </c>
      <c r="E198" s="205" t="s">
        <v>344</v>
      </c>
      <c r="F198" s="202"/>
      <c r="G198" s="202"/>
      <c r="H198" s="202" t="s">
        <v>562</v>
      </c>
      <c r="I198" s="206" t="str">
        <f>CONCATENATE(H198,A198)</f>
        <v>852500801</v>
      </c>
      <c r="J198" s="207" t="s">
        <v>277</v>
      </c>
      <c r="K198" s="208">
        <v>2</v>
      </c>
      <c r="L198" s="209" t="s">
        <v>473</v>
      </c>
      <c r="M198" s="209"/>
      <c r="N198" s="210"/>
      <c r="O198" s="209" t="s">
        <v>733</v>
      </c>
      <c r="P198" s="208"/>
      <c r="Q198" s="211">
        <v>203963</v>
      </c>
      <c r="R198" s="211">
        <f>IF(K198=1,Q198+Q198*$C$770,IF(K198=2,Q198+Q198*$C$771,IF(K198=3,Q198+Q198*$C$772,IF(K198=4,Q198+Q198*$C$773,IF(K198=5,Q198+Q198*$C$774,IF(K198=6,Q198+Q198*$C$775))))))</f>
        <v>213039.3535</v>
      </c>
      <c r="S198" s="22"/>
      <c r="T198" s="116"/>
      <c r="U198" s="111"/>
      <c r="V198" s="33"/>
    </row>
    <row r="199" spans="1:22" s="32" customFormat="1" ht="15.75" customHeight="1" x14ac:dyDescent="0.3">
      <c r="A199" s="202" t="s">
        <v>42</v>
      </c>
      <c r="B199" s="203" t="s">
        <v>159</v>
      </c>
      <c r="C199" s="204">
        <v>1973</v>
      </c>
      <c r="D199" s="205" t="s">
        <v>0</v>
      </c>
      <c r="E199" s="205" t="s">
        <v>345</v>
      </c>
      <c r="F199" s="202"/>
      <c r="G199" s="202"/>
      <c r="H199" s="202" t="s">
        <v>580</v>
      </c>
      <c r="I199" s="206" t="str">
        <f>CONCATENATE(H199,A199)</f>
        <v>820500801</v>
      </c>
      <c r="J199" s="207" t="s">
        <v>329</v>
      </c>
      <c r="K199" s="208">
        <v>2</v>
      </c>
      <c r="L199" s="209" t="s">
        <v>473</v>
      </c>
      <c r="M199" s="209"/>
      <c r="N199" s="210"/>
      <c r="O199" s="209" t="s">
        <v>733</v>
      </c>
      <c r="P199" s="208"/>
      <c r="Q199" s="211">
        <v>100000</v>
      </c>
      <c r="R199" s="211">
        <f>IF(K199=1,Q199+Q199*$C$770,IF(K199=2,Q199+Q199*$C$771,IF(K199=3,Q199+Q199*$C$772,IF(K199=4,Q199+Q199*$C$773,IF(K199=5,Q199+Q199*$C$774,IF(K199=6,Q199+Q199*$C$775))))))</f>
        <v>104450</v>
      </c>
      <c r="S199" s="22"/>
      <c r="T199" s="116"/>
      <c r="U199" s="111"/>
      <c r="V199" s="15"/>
    </row>
    <row r="200" spans="1:22" s="32" customFormat="1" ht="15.75" customHeight="1" x14ac:dyDescent="0.3">
      <c r="A200" s="202" t="s">
        <v>42</v>
      </c>
      <c r="B200" s="203" t="s">
        <v>159</v>
      </c>
      <c r="C200" s="204">
        <v>1973</v>
      </c>
      <c r="D200" s="205" t="s">
        <v>87</v>
      </c>
      <c r="E200" s="205" t="s">
        <v>344</v>
      </c>
      <c r="F200" s="202"/>
      <c r="G200" s="202"/>
      <c r="H200" s="202" t="s">
        <v>562</v>
      </c>
      <c r="I200" s="206" t="str">
        <f>CONCATENATE(H200,A200)</f>
        <v>852500801</v>
      </c>
      <c r="J200" s="207" t="s">
        <v>3</v>
      </c>
      <c r="K200" s="208">
        <v>2</v>
      </c>
      <c r="L200" s="209" t="s">
        <v>473</v>
      </c>
      <c r="M200" s="209"/>
      <c r="N200" s="210"/>
      <c r="O200" s="209" t="s">
        <v>733</v>
      </c>
      <c r="P200" s="208"/>
      <c r="Q200" s="211">
        <v>981708.99749999982</v>
      </c>
      <c r="R200" s="211">
        <f>IF(K200=1,Q200+Q200*$C$770,IF(K200=2,Q200+Q200*$C$771,IF(K200=3,Q200+Q200*$C$772,IF(K200=4,Q200+Q200*$C$773,IF(K200=5,Q200+Q200*$C$774,IF(K200=6,Q200+Q200*$C$775))))))</f>
        <v>1025395.0478887499</v>
      </c>
      <c r="S200" s="22"/>
      <c r="T200" s="116"/>
      <c r="U200" s="111"/>
      <c r="V200" s="15"/>
    </row>
    <row r="201" spans="1:22" s="32" customFormat="1" ht="15.75" customHeight="1" x14ac:dyDescent="0.3">
      <c r="A201" s="202" t="s">
        <v>43</v>
      </c>
      <c r="B201" s="203" t="s">
        <v>136</v>
      </c>
      <c r="C201" s="204">
        <v>1966</v>
      </c>
      <c r="D201" s="205" t="s">
        <v>87</v>
      </c>
      <c r="E201" s="205" t="s">
        <v>344</v>
      </c>
      <c r="F201" s="202"/>
      <c r="G201" s="202"/>
      <c r="H201" s="202" t="s">
        <v>562</v>
      </c>
      <c r="I201" s="206" t="str">
        <f>CONCATENATE(H201,A201)</f>
        <v>852500211</v>
      </c>
      <c r="J201" s="207" t="s">
        <v>240</v>
      </c>
      <c r="K201" s="208">
        <v>2</v>
      </c>
      <c r="L201" s="209" t="s">
        <v>473</v>
      </c>
      <c r="M201" s="209"/>
      <c r="N201" s="210"/>
      <c r="O201" s="209" t="s">
        <v>733</v>
      </c>
      <c r="P201" s="208"/>
      <c r="Q201" s="211">
        <v>708852</v>
      </c>
      <c r="R201" s="211">
        <f>IF(K201=1,Q201+Q201*$C$770,IF(K201=2,Q201+Q201*$C$771,IF(K201=3,Q201+Q201*$C$772,IF(K201=4,Q201+Q201*$C$773,IF(K201=5,Q201+Q201*$C$774,IF(K201=6,Q201+Q201*$C$775))))))</f>
        <v>740395.91399999999</v>
      </c>
      <c r="S201" s="22"/>
      <c r="T201" s="116"/>
      <c r="U201" s="111"/>
      <c r="V201" s="15"/>
    </row>
    <row r="202" spans="1:22" s="32" customFormat="1" ht="15.75" customHeight="1" x14ac:dyDescent="0.3">
      <c r="A202" s="202" t="s">
        <v>47</v>
      </c>
      <c r="B202" s="203" t="s">
        <v>166</v>
      </c>
      <c r="C202" s="204">
        <v>1982</v>
      </c>
      <c r="D202" s="205" t="s">
        <v>87</v>
      </c>
      <c r="E202" s="205" t="s">
        <v>344</v>
      </c>
      <c r="F202" s="202"/>
      <c r="G202" s="202"/>
      <c r="H202" s="202" t="s">
        <v>567</v>
      </c>
      <c r="I202" s="206" t="str">
        <f>CONCATENATE(H202,A202)</f>
        <v>851100941</v>
      </c>
      <c r="J202" s="207" t="s">
        <v>185</v>
      </c>
      <c r="K202" s="208">
        <v>2</v>
      </c>
      <c r="L202" s="209" t="s">
        <v>473</v>
      </c>
      <c r="M202" s="209"/>
      <c r="N202" s="210"/>
      <c r="O202" s="209" t="s">
        <v>733</v>
      </c>
      <c r="P202" s="208"/>
      <c r="Q202" s="211">
        <v>204750</v>
      </c>
      <c r="R202" s="211">
        <f>IF(K202=1,Q202+Q202*$C$770,IF(K202=2,Q202+Q202*$C$771,IF(K202=3,Q202+Q202*$C$772,IF(K202=4,Q202+Q202*$C$773,IF(K202=5,Q202+Q202*$C$774,IF(K202=6,Q202+Q202*$C$775))))))</f>
        <v>213861.375</v>
      </c>
      <c r="S202" s="22"/>
      <c r="T202" s="116"/>
      <c r="U202" s="111"/>
      <c r="V202" s="15"/>
    </row>
    <row r="203" spans="1:22" s="32" customFormat="1" ht="15.75" customHeight="1" x14ac:dyDescent="0.3">
      <c r="A203" s="202" t="s">
        <v>47</v>
      </c>
      <c r="B203" s="203" t="s">
        <v>166</v>
      </c>
      <c r="C203" s="204">
        <v>1982</v>
      </c>
      <c r="D203" s="205" t="s">
        <v>87</v>
      </c>
      <c r="E203" s="205" t="s">
        <v>344</v>
      </c>
      <c r="F203" s="202"/>
      <c r="G203" s="202"/>
      <c r="H203" s="202" t="s">
        <v>562</v>
      </c>
      <c r="I203" s="206" t="str">
        <f>CONCATENATE(H203,A203)</f>
        <v>852500941</v>
      </c>
      <c r="J203" s="207" t="s">
        <v>1</v>
      </c>
      <c r="K203" s="208">
        <v>2</v>
      </c>
      <c r="L203" s="209" t="s">
        <v>473</v>
      </c>
      <c r="M203" s="209"/>
      <c r="N203" s="210"/>
      <c r="O203" s="209" t="s">
        <v>733</v>
      </c>
      <c r="P203" s="208"/>
      <c r="Q203" s="211">
        <v>286815</v>
      </c>
      <c r="R203" s="211">
        <f>IF(K203=1,Q203+Q203*$C$770,IF(K203=2,Q203+Q203*$C$771,IF(K203=3,Q203+Q203*$C$772,IF(K203=4,Q203+Q203*$C$773,IF(K203=5,Q203+Q203*$C$774,IF(K203=6,Q203+Q203*$C$775))))))</f>
        <v>299578.26750000002</v>
      </c>
      <c r="S203" s="22"/>
      <c r="T203" s="116"/>
      <c r="U203" s="111"/>
      <c r="V203" s="15"/>
    </row>
    <row r="204" spans="1:22" s="32" customFormat="1" ht="15.75" customHeight="1" x14ac:dyDescent="0.3">
      <c r="A204" s="202" t="s">
        <v>50</v>
      </c>
      <c r="B204" s="203" t="s">
        <v>155</v>
      </c>
      <c r="C204" s="204">
        <v>1973</v>
      </c>
      <c r="D204" s="205" t="s">
        <v>87</v>
      </c>
      <c r="E204" s="205" t="s">
        <v>345</v>
      </c>
      <c r="F204" s="202"/>
      <c r="G204" s="202"/>
      <c r="H204" s="202" t="s">
        <v>562</v>
      </c>
      <c r="I204" s="206" t="str">
        <f>CONCATENATE(H204,A204)</f>
        <v>852500501</v>
      </c>
      <c r="J204" s="207" t="s">
        <v>89</v>
      </c>
      <c r="K204" s="208">
        <v>2</v>
      </c>
      <c r="L204" s="209" t="s">
        <v>473</v>
      </c>
      <c r="M204" s="209"/>
      <c r="N204" s="210"/>
      <c r="O204" s="209" t="s">
        <v>733</v>
      </c>
      <c r="P204" s="208"/>
      <c r="Q204" s="211">
        <v>100000</v>
      </c>
      <c r="R204" s="211">
        <f>IF(K204=1,Q204+Q204*$C$770,IF(K204=2,Q204+Q204*$C$771,IF(K204=3,Q204+Q204*$C$772,IF(K204=4,Q204+Q204*$C$773,IF(K204=5,Q204+Q204*$C$774,IF(K204=6,Q204+Q204*$C$775))))))</f>
        <v>104450</v>
      </c>
      <c r="S204" s="22"/>
      <c r="T204" s="116"/>
      <c r="U204" s="111"/>
      <c r="V204" s="15"/>
    </row>
    <row r="205" spans="1:22" s="32" customFormat="1" ht="15.75" customHeight="1" x14ac:dyDescent="0.3">
      <c r="A205" s="202" t="s">
        <v>53</v>
      </c>
      <c r="B205" s="203" t="s">
        <v>92</v>
      </c>
      <c r="C205" s="204">
        <v>1964</v>
      </c>
      <c r="D205" s="205" t="s">
        <v>0</v>
      </c>
      <c r="E205" s="205" t="s">
        <v>345</v>
      </c>
      <c r="F205" s="202"/>
      <c r="G205" s="202"/>
      <c r="H205" s="202" t="s">
        <v>580</v>
      </c>
      <c r="I205" s="206" t="str">
        <f>CONCATENATE(H205,A205)</f>
        <v>820500031</v>
      </c>
      <c r="J205" s="207" t="s">
        <v>329</v>
      </c>
      <c r="K205" s="208">
        <v>2</v>
      </c>
      <c r="L205" s="209" t="s">
        <v>473</v>
      </c>
      <c r="M205" s="209"/>
      <c r="N205" s="210"/>
      <c r="O205" s="209" t="s">
        <v>733</v>
      </c>
      <c r="P205" s="208"/>
      <c r="Q205" s="211">
        <v>100000</v>
      </c>
      <c r="R205" s="211">
        <f>IF(K205=1,Q205+Q205*$C$770,IF(K205=2,Q205+Q205*$C$771,IF(K205=3,Q205+Q205*$C$772,IF(K205=4,Q205+Q205*$C$773,IF(K205=5,Q205+Q205*$C$774,IF(K205=6,Q205+Q205*$C$775))))))</f>
        <v>104450</v>
      </c>
      <c r="S205" s="22"/>
      <c r="T205" s="116"/>
      <c r="U205" s="111"/>
      <c r="V205" s="15"/>
    </row>
    <row r="206" spans="1:22" s="32" customFormat="1" ht="15.75" customHeight="1" x14ac:dyDescent="0.3">
      <c r="A206" s="202" t="s">
        <v>56</v>
      </c>
      <c r="B206" s="203" t="s">
        <v>163</v>
      </c>
      <c r="C206" s="204">
        <v>1977</v>
      </c>
      <c r="D206" s="205" t="s">
        <v>0</v>
      </c>
      <c r="E206" s="205" t="s">
        <v>345</v>
      </c>
      <c r="F206" s="202"/>
      <c r="G206" s="202"/>
      <c r="H206" s="202" t="s">
        <v>580</v>
      </c>
      <c r="I206" s="206" t="str">
        <f>CONCATENATE(H206,A206)</f>
        <v>820500921</v>
      </c>
      <c r="J206" s="207" t="s">
        <v>202</v>
      </c>
      <c r="K206" s="208">
        <v>2</v>
      </c>
      <c r="L206" s="209" t="s">
        <v>473</v>
      </c>
      <c r="M206" s="209"/>
      <c r="N206" s="210"/>
      <c r="O206" s="209" t="s">
        <v>733</v>
      </c>
      <c r="P206" s="208"/>
      <c r="Q206" s="211">
        <v>30000</v>
      </c>
      <c r="R206" s="211">
        <f>IF(K206=1,Q206+Q206*$C$770,IF(K206=2,Q206+Q206*$C$771,IF(K206=3,Q206+Q206*$C$772,IF(K206=4,Q206+Q206*$C$773,IF(K206=5,Q206+Q206*$C$774,IF(K206=6,Q206+Q206*$C$775))))))</f>
        <v>31335</v>
      </c>
      <c r="S206" s="22"/>
      <c r="T206" s="116"/>
      <c r="U206" s="111"/>
      <c r="V206" s="15"/>
    </row>
    <row r="207" spans="1:22" s="32" customFormat="1" ht="15.75" customHeight="1" x14ac:dyDescent="0.3">
      <c r="A207" s="202" t="s">
        <v>56</v>
      </c>
      <c r="B207" s="203" t="s">
        <v>163</v>
      </c>
      <c r="C207" s="204">
        <v>1977</v>
      </c>
      <c r="D207" s="205" t="s">
        <v>0</v>
      </c>
      <c r="E207" s="205" t="s">
        <v>0</v>
      </c>
      <c r="F207" s="202"/>
      <c r="G207" s="202"/>
      <c r="H207" s="202" t="s">
        <v>580</v>
      </c>
      <c r="I207" s="206" t="str">
        <f>CONCATENATE(H207,A207)</f>
        <v>820500921</v>
      </c>
      <c r="J207" s="207" t="s">
        <v>201</v>
      </c>
      <c r="K207" s="208">
        <v>2</v>
      </c>
      <c r="L207" s="209" t="s">
        <v>473</v>
      </c>
      <c r="M207" s="209"/>
      <c r="N207" s="210"/>
      <c r="O207" s="209" t="s">
        <v>733</v>
      </c>
      <c r="P207" s="208"/>
      <c r="Q207" s="211">
        <v>40000</v>
      </c>
      <c r="R207" s="211">
        <f>IF(K207=1,Q207+Q207*$C$770,IF(K207=2,Q207+Q207*$C$771,IF(K207=3,Q207+Q207*$C$772,IF(K207=4,Q207+Q207*$C$773,IF(K207=5,Q207+Q207*$C$774,IF(K207=6,Q207+Q207*$C$775))))))</f>
        <v>41780</v>
      </c>
      <c r="S207" s="22"/>
      <c r="T207" s="116"/>
      <c r="U207" s="111"/>
      <c r="V207" s="15"/>
    </row>
    <row r="208" spans="1:22" s="32" customFormat="1" ht="15.75" customHeight="1" x14ac:dyDescent="0.3">
      <c r="A208" s="226" t="s">
        <v>22</v>
      </c>
      <c r="B208" s="203" t="s">
        <v>97</v>
      </c>
      <c r="C208" s="203">
        <v>1925</v>
      </c>
      <c r="D208" s="227" t="s">
        <v>12</v>
      </c>
      <c r="E208" s="205" t="s">
        <v>344</v>
      </c>
      <c r="F208" s="202" t="s">
        <v>544</v>
      </c>
      <c r="G208" s="202"/>
      <c r="H208" s="202"/>
      <c r="I208" s="206"/>
      <c r="J208" s="203" t="s">
        <v>749</v>
      </c>
      <c r="K208" s="208">
        <v>2</v>
      </c>
      <c r="L208" s="209" t="s">
        <v>473</v>
      </c>
      <c r="M208" s="209"/>
      <c r="N208" s="210"/>
      <c r="O208" s="209" t="s">
        <v>733</v>
      </c>
      <c r="P208" s="208"/>
      <c r="Q208" s="211">
        <v>0</v>
      </c>
      <c r="R208" s="211">
        <f>IF(K208=1,Q208+Q208*$C$770,IF(K208=2,Q208+Q208*$C$771,IF(K208=3,Q208+Q208*$C$772,IF(K208=4,Q208+Q208*$C$773,IF(K208=5,Q208+Q208*$C$774,IF(K208=6,Q208+Q208*$C$775))))))</f>
        <v>0</v>
      </c>
      <c r="S208" s="22"/>
      <c r="T208" s="116"/>
      <c r="U208" s="111" t="s">
        <v>767</v>
      </c>
      <c r="V208" s="15"/>
    </row>
    <row r="209" spans="1:24" s="32" customFormat="1" ht="15.75" customHeight="1" x14ac:dyDescent="0.3">
      <c r="A209" s="202" t="s">
        <v>59</v>
      </c>
      <c r="B209" s="203" t="s">
        <v>164</v>
      </c>
      <c r="C209" s="204">
        <v>1977</v>
      </c>
      <c r="D209" s="205" t="s">
        <v>0</v>
      </c>
      <c r="E209" s="205" t="s">
        <v>345</v>
      </c>
      <c r="F209" s="202"/>
      <c r="G209" s="202"/>
      <c r="H209" s="202" t="s">
        <v>580</v>
      </c>
      <c r="I209" s="206" t="str">
        <f>CONCATENATE(H209,A209)</f>
        <v>820500931</v>
      </c>
      <c r="J209" s="207" t="s">
        <v>329</v>
      </c>
      <c r="K209" s="208">
        <v>2</v>
      </c>
      <c r="L209" s="209" t="s">
        <v>473</v>
      </c>
      <c r="M209" s="209"/>
      <c r="N209" s="210"/>
      <c r="O209" s="209" t="s">
        <v>733</v>
      </c>
      <c r="P209" s="208"/>
      <c r="Q209" s="211">
        <v>100000</v>
      </c>
      <c r="R209" s="211">
        <f>IF(K209=1,Q209+Q209*$C$770,IF(K209=2,Q209+Q209*$C$771,IF(K209=3,Q209+Q209*$C$772,IF(K209=4,Q209+Q209*$C$773,IF(K209=5,Q209+Q209*$C$774,IF(K209=6,Q209+Q209*$C$775))))))</f>
        <v>104450</v>
      </c>
      <c r="S209" s="22"/>
      <c r="T209" s="116"/>
      <c r="U209" s="111"/>
      <c r="V209" s="15"/>
    </row>
    <row r="210" spans="1:24" s="32" customFormat="1" ht="15.75" customHeight="1" x14ac:dyDescent="0.3">
      <c r="A210" s="202" t="s">
        <v>60</v>
      </c>
      <c r="B210" s="203" t="s">
        <v>154</v>
      </c>
      <c r="C210" s="204">
        <v>1990</v>
      </c>
      <c r="D210" s="205" t="s">
        <v>12</v>
      </c>
      <c r="E210" s="205" t="s">
        <v>344</v>
      </c>
      <c r="F210" s="202"/>
      <c r="G210" s="202"/>
      <c r="H210" s="202" t="s">
        <v>595</v>
      </c>
      <c r="I210" s="206" t="str">
        <f>CONCATENATE(H210,A210)</f>
        <v>850000471</v>
      </c>
      <c r="J210" s="207" t="s">
        <v>245</v>
      </c>
      <c r="K210" s="208">
        <v>2</v>
      </c>
      <c r="L210" s="209" t="s">
        <v>473</v>
      </c>
      <c r="M210" s="209"/>
      <c r="N210" s="210"/>
      <c r="O210" s="209" t="s">
        <v>740</v>
      </c>
      <c r="P210" s="208"/>
      <c r="Q210" s="93">
        <v>731150</v>
      </c>
      <c r="R210" s="211">
        <f>IF(K210=1,Q210+Q210*$C$770,IF(K210=2,Q210+Q210*$C$771,IF(K210=3,Q210+Q210*$C$772,IF(K210=4,Q210+Q210*$C$773,IF(K210=5,Q210+Q210*$C$774,IF(K210=6,Q210+Q210*$C$775))))))</f>
        <v>763686.17500000005</v>
      </c>
      <c r="S210" s="22"/>
      <c r="T210" s="116"/>
      <c r="U210" s="111" t="s">
        <v>770</v>
      </c>
      <c r="V210" s="15"/>
    </row>
    <row r="211" spans="1:24" s="32" customFormat="1" ht="15.75" customHeight="1" x14ac:dyDescent="0.3">
      <c r="A211" s="202" t="s">
        <v>61</v>
      </c>
      <c r="B211" s="203" t="s">
        <v>153</v>
      </c>
      <c r="C211" s="204">
        <v>1990</v>
      </c>
      <c r="D211" s="205" t="s">
        <v>12</v>
      </c>
      <c r="E211" s="205" t="s">
        <v>344</v>
      </c>
      <c r="F211" s="202"/>
      <c r="G211" s="202"/>
      <c r="H211" s="202" t="s">
        <v>595</v>
      </c>
      <c r="I211" s="206" t="str">
        <f>CONCATENATE(H211,A211)</f>
        <v>850000472</v>
      </c>
      <c r="J211" s="207" t="s">
        <v>245</v>
      </c>
      <c r="K211" s="208">
        <v>2</v>
      </c>
      <c r="L211" s="209" t="s">
        <v>473</v>
      </c>
      <c r="M211" s="209"/>
      <c r="N211" s="210"/>
      <c r="O211" s="209" t="s">
        <v>740</v>
      </c>
      <c r="P211" s="208"/>
      <c r="Q211" s="93">
        <v>731150</v>
      </c>
      <c r="R211" s="211">
        <f>IF(K211=1,Q211+Q211*$C$770,IF(K211=2,Q211+Q211*$C$771,IF(K211=3,Q211+Q211*$C$772,IF(K211=4,Q211+Q211*$C$773,IF(K211=5,Q211+Q211*$C$774,IF(K211=6,Q211+Q211*$C$775))))))</f>
        <v>763686.17500000005</v>
      </c>
      <c r="S211" s="22"/>
      <c r="T211" s="116"/>
      <c r="U211" s="111" t="s">
        <v>770</v>
      </c>
      <c r="V211" s="15"/>
    </row>
    <row r="212" spans="1:24" s="32" customFormat="1" ht="15.75" customHeight="1" x14ac:dyDescent="0.3">
      <c r="A212" s="202" t="s">
        <v>63</v>
      </c>
      <c r="B212" s="203" t="s">
        <v>138</v>
      </c>
      <c r="C212" s="204">
        <v>1981</v>
      </c>
      <c r="D212" s="205" t="s">
        <v>12</v>
      </c>
      <c r="E212" s="205" t="s">
        <v>545</v>
      </c>
      <c r="F212" s="202"/>
      <c r="G212" s="202"/>
      <c r="H212" s="202" t="s">
        <v>567</v>
      </c>
      <c r="I212" s="206" t="str">
        <f>CONCATENATE(H212,A212)</f>
        <v>851100251</v>
      </c>
      <c r="J212" s="207" t="s">
        <v>238</v>
      </c>
      <c r="K212" s="208">
        <v>2</v>
      </c>
      <c r="L212" s="209" t="s">
        <v>473</v>
      </c>
      <c r="M212" s="209"/>
      <c r="N212" s="210"/>
      <c r="O212" s="209" t="s">
        <v>733</v>
      </c>
      <c r="P212" s="208"/>
      <c r="Q212" s="211">
        <v>1300000</v>
      </c>
      <c r="R212" s="211">
        <f>IF(K212=1,Q212+Q212*$C$770,IF(K212=2,Q212+Q212*$C$771,IF(K212=3,Q212+Q212*$C$772,IF(K212=4,Q212+Q212*$C$773,IF(K212=5,Q212+Q212*$C$774,IF(K212=6,Q212+Q212*$C$775))))))</f>
        <v>1357850</v>
      </c>
      <c r="S212" s="22"/>
      <c r="T212" s="116"/>
      <c r="U212" s="111"/>
      <c r="V212" s="15"/>
    </row>
    <row r="213" spans="1:24" s="32" customFormat="1" ht="15.75" customHeight="1" x14ac:dyDescent="0.3">
      <c r="A213" s="202" t="s">
        <v>68</v>
      </c>
      <c r="B213" s="203" t="s">
        <v>149</v>
      </c>
      <c r="C213" s="204">
        <v>1987</v>
      </c>
      <c r="D213" s="205" t="s">
        <v>12</v>
      </c>
      <c r="E213" s="205" t="s">
        <v>545</v>
      </c>
      <c r="F213" s="202"/>
      <c r="G213" s="202"/>
      <c r="H213" s="202" t="s">
        <v>567</v>
      </c>
      <c r="I213" s="206" t="str">
        <f>CONCATENATE(H213,A213)</f>
        <v>851100411</v>
      </c>
      <c r="J213" s="207" t="s">
        <v>513</v>
      </c>
      <c r="K213" s="208">
        <v>2</v>
      </c>
      <c r="L213" s="209" t="s">
        <v>473</v>
      </c>
      <c r="M213" s="209"/>
      <c r="N213" s="210"/>
      <c r="O213" s="209" t="s">
        <v>733</v>
      </c>
      <c r="P213" s="208"/>
      <c r="Q213" s="93">
        <v>250000</v>
      </c>
      <c r="R213" s="211">
        <f>IF(K213=1,Q213+Q213*$C$770,IF(K213=2,Q213+Q213*$C$771,IF(K213=3,Q213+Q213*$C$772,IF(K213=4,Q213+Q213*$C$773,IF(K213=5,Q213+Q213*$C$774,IF(K213=6,Q213+Q213*$C$775))))))</f>
        <v>261125</v>
      </c>
      <c r="S213" s="22"/>
      <c r="T213" s="116"/>
      <c r="U213" s="112"/>
      <c r="V213" s="15"/>
    </row>
    <row r="214" spans="1:24" s="32" customFormat="1" ht="15.75" customHeight="1" x14ac:dyDescent="0.3">
      <c r="A214" s="202" t="s">
        <v>81</v>
      </c>
      <c r="B214" s="203" t="s">
        <v>152</v>
      </c>
      <c r="C214" s="204">
        <v>1990</v>
      </c>
      <c r="D214" s="205" t="s">
        <v>12</v>
      </c>
      <c r="E214" s="205" t="s">
        <v>545</v>
      </c>
      <c r="F214" s="202"/>
      <c r="G214" s="202"/>
      <c r="H214" s="202" t="s">
        <v>567</v>
      </c>
      <c r="I214" s="206" t="str">
        <f>CONCATENATE(H214,A214)</f>
        <v>851100461</v>
      </c>
      <c r="J214" s="207" t="s">
        <v>995</v>
      </c>
      <c r="K214" s="208">
        <v>2</v>
      </c>
      <c r="L214" s="209" t="s">
        <v>473</v>
      </c>
      <c r="M214" s="209"/>
      <c r="N214" s="210"/>
      <c r="O214" s="209" t="s">
        <v>733</v>
      </c>
      <c r="P214" s="208"/>
      <c r="Q214" s="93">
        <v>1100000</v>
      </c>
      <c r="R214" s="211">
        <f>IF(K214=1,Q214+Q214*$C$770,IF(K214=2,Q214+Q214*$C$771,IF(K214=3,Q214+Q214*$C$772,IF(K214=4,Q214+Q214*$C$773,IF(K214=5,Q214+Q214*$C$774,IF(K214=6,Q214+Q214*$C$775))))))</f>
        <v>1148950</v>
      </c>
      <c r="S214" s="22"/>
      <c r="T214" s="116"/>
      <c r="U214" s="112"/>
      <c r="V214" s="15"/>
    </row>
    <row r="215" spans="1:24" s="32" customFormat="1" ht="15.75" customHeight="1" x14ac:dyDescent="0.3">
      <c r="A215" s="48" t="s">
        <v>16</v>
      </c>
      <c r="B215" s="49" t="s">
        <v>145</v>
      </c>
      <c r="C215" s="50">
        <v>1973</v>
      </c>
      <c r="D215" s="51" t="s">
        <v>12</v>
      </c>
      <c r="E215" s="51" t="s">
        <v>344</v>
      </c>
      <c r="F215" s="48" t="s">
        <v>544</v>
      </c>
      <c r="G215" s="48"/>
      <c r="H215" s="48" t="s">
        <v>560</v>
      </c>
      <c r="I215" s="199" t="str">
        <f>CONCATENATE(H215,A215)</f>
        <v>861000342</v>
      </c>
      <c r="J215" s="52" t="s">
        <v>280</v>
      </c>
      <c r="K215" s="53">
        <v>1</v>
      </c>
      <c r="L215" s="90" t="s">
        <v>456</v>
      </c>
      <c r="M215" s="90" t="s">
        <v>557</v>
      </c>
      <c r="N215" s="162">
        <v>15145250</v>
      </c>
      <c r="O215" s="90" t="s">
        <v>740</v>
      </c>
      <c r="P215" s="53" t="s">
        <v>724</v>
      </c>
      <c r="Q215" s="54">
        <v>14500000</v>
      </c>
      <c r="R215" s="54">
        <f>IF(K215=1,Q215+Q215*$C$770,IF(K215=2,Q215+Q215*$C$771,IF(K215=3,Q215+Q215*$C$772,IF(K215=4,Q215+Q215*$C$773,IF(K215=5,Q215+Q215*$C$774,IF(K215=6,Q215+Q215*$C$775))))))</f>
        <v>14500000</v>
      </c>
      <c r="S215" s="22"/>
      <c r="T215" s="116"/>
      <c r="U215" s="113" t="s">
        <v>983</v>
      </c>
      <c r="V215" s="15"/>
    </row>
    <row r="216" spans="1:24" s="32" customFormat="1" ht="15.75" customHeight="1" x14ac:dyDescent="0.3">
      <c r="A216" s="48" t="s">
        <v>657</v>
      </c>
      <c r="B216" s="151" t="s">
        <v>180</v>
      </c>
      <c r="C216" s="152"/>
      <c r="D216" s="105" t="s">
        <v>351</v>
      </c>
      <c r="E216" s="105" t="s">
        <v>351</v>
      </c>
      <c r="F216" s="154"/>
      <c r="G216" s="154"/>
      <c r="H216" s="154" t="s">
        <v>656</v>
      </c>
      <c r="I216" s="199" t="str">
        <f>CONCATENATE(H216,A216)</f>
        <v>845109426</v>
      </c>
      <c r="J216" s="104" t="s">
        <v>496</v>
      </c>
      <c r="K216" s="110">
        <v>1</v>
      </c>
      <c r="L216" s="153" t="s">
        <v>456</v>
      </c>
      <c r="M216" s="153" t="s">
        <v>557</v>
      </c>
      <c r="N216" s="168">
        <v>11277535</v>
      </c>
      <c r="O216" s="153" t="s">
        <v>733</v>
      </c>
      <c r="P216" s="110"/>
      <c r="Q216" s="148">
        <v>11277535</v>
      </c>
      <c r="R216" s="148">
        <f>IF(K216=1,Q216+Q216*$C$770,IF(K216=2,Q216+Q216*$C$771,IF(K216=3,Q216+Q216*$C$772,IF(K216=4,Q216+Q216*$C$773,IF(K216=5,Q216+Q216*$C$774,IF(K216=6,Q216+Q216*$C$775))))))</f>
        <v>11277535</v>
      </c>
      <c r="S216" s="22"/>
      <c r="T216" s="116"/>
      <c r="U216" s="111"/>
      <c r="V216" s="15"/>
    </row>
    <row r="217" spans="1:24" s="32" customFormat="1" ht="15.75" customHeight="1" x14ac:dyDescent="0.3">
      <c r="A217" s="48" t="s">
        <v>42</v>
      </c>
      <c r="B217" s="49" t="s">
        <v>159</v>
      </c>
      <c r="C217" s="50">
        <v>1973</v>
      </c>
      <c r="D217" s="51" t="s">
        <v>12</v>
      </c>
      <c r="E217" s="51" t="s">
        <v>344</v>
      </c>
      <c r="F217" s="48"/>
      <c r="G217" s="48"/>
      <c r="H217" s="48" t="s">
        <v>560</v>
      </c>
      <c r="I217" s="199" t="str">
        <f>CONCATENATE(H217,A217)</f>
        <v>861000801</v>
      </c>
      <c r="J217" s="52" t="s">
        <v>281</v>
      </c>
      <c r="K217" s="53">
        <v>1</v>
      </c>
      <c r="L217" s="90"/>
      <c r="M217" s="90" t="s">
        <v>711</v>
      </c>
      <c r="N217" s="162"/>
      <c r="O217" s="90" t="s">
        <v>728</v>
      </c>
      <c r="P217" s="53" t="s">
        <v>464</v>
      </c>
      <c r="Q217" s="54">
        <v>20600000</v>
      </c>
      <c r="R217" s="54">
        <f>IF(K217=1,Q217+Q217*$C$770,IF(K217=2,Q217+Q217*$C$771,IF(K217=3,Q217+Q217*$C$772,IF(K217=4,Q217+Q217*$C$773,IF(K217=5,Q217+Q217*$C$774,IF(K217=6,Q217+Q217*$C$775))))))</f>
        <v>20600000</v>
      </c>
      <c r="S217" s="22"/>
      <c r="T217" s="116"/>
      <c r="U217" s="111"/>
      <c r="V217" s="15"/>
    </row>
    <row r="218" spans="1:24" s="32" customFormat="1" ht="15.75" customHeight="1" x14ac:dyDescent="0.3">
      <c r="A218" s="154" t="s">
        <v>30</v>
      </c>
      <c r="B218" s="151" t="s">
        <v>151</v>
      </c>
      <c r="C218" s="152">
        <v>1989</v>
      </c>
      <c r="D218" s="105" t="s">
        <v>12</v>
      </c>
      <c r="E218" s="105" t="s">
        <v>344</v>
      </c>
      <c r="F218" s="154" t="s">
        <v>544</v>
      </c>
      <c r="G218" s="154"/>
      <c r="H218" s="154" t="s">
        <v>598</v>
      </c>
      <c r="I218" s="199" t="str">
        <f>CONCATENATE(H218,A218)</f>
        <v>861100451</v>
      </c>
      <c r="J218" s="104" t="s">
        <v>294</v>
      </c>
      <c r="K218" s="110">
        <v>1</v>
      </c>
      <c r="L218" s="153" t="s">
        <v>456</v>
      </c>
      <c r="M218" s="176" t="s">
        <v>609</v>
      </c>
      <c r="N218" s="168">
        <v>381786</v>
      </c>
      <c r="O218" s="153" t="s">
        <v>733</v>
      </c>
      <c r="P218" s="110" t="s">
        <v>464</v>
      </c>
      <c r="Q218" s="148">
        <v>431786</v>
      </c>
      <c r="R218" s="148">
        <f>IF(K218=1,Q218+Q218*$C$770,IF(K218=2,Q218+Q218*$C$771,IF(K218=3,Q218+Q218*$C$772,IF(K218=4,Q218+Q218*$C$773,IF(K218=5,Q218+Q218*$C$774,IF(K218=6,Q218+Q218*$C$775))))))</f>
        <v>431786</v>
      </c>
      <c r="S218" s="22"/>
      <c r="T218" s="116"/>
      <c r="U218" s="111" t="s">
        <v>985</v>
      </c>
      <c r="V218" s="15"/>
    </row>
    <row r="219" spans="1:24" s="32" customFormat="1" ht="15.75" customHeight="1" x14ac:dyDescent="0.3">
      <c r="A219" s="48" t="s">
        <v>58</v>
      </c>
      <c r="B219" s="151" t="s">
        <v>147</v>
      </c>
      <c r="C219" s="152">
        <v>1975</v>
      </c>
      <c r="D219" s="105" t="s">
        <v>12</v>
      </c>
      <c r="E219" s="105" t="s">
        <v>344</v>
      </c>
      <c r="F219" s="154" t="s">
        <v>544</v>
      </c>
      <c r="G219" s="154"/>
      <c r="H219" s="154" t="s">
        <v>560</v>
      </c>
      <c r="I219" s="199" t="str">
        <f>CONCATENATE(H219,A219)</f>
        <v>861000361</v>
      </c>
      <c r="J219" s="104" t="s">
        <v>281</v>
      </c>
      <c r="K219" s="110">
        <v>1</v>
      </c>
      <c r="L219" s="153" t="s">
        <v>456</v>
      </c>
      <c r="M219" s="153" t="s">
        <v>557</v>
      </c>
      <c r="N219" s="168">
        <v>10360000</v>
      </c>
      <c r="O219" s="153" t="s">
        <v>733</v>
      </c>
      <c r="P219" s="110" t="s">
        <v>464</v>
      </c>
      <c r="Q219" s="148">
        <v>14500000</v>
      </c>
      <c r="R219" s="148">
        <f>IF(K219=1,Q219+Q219*$C$770,IF(K219=2,Q219+Q219*$C$771,IF(K219=3,Q219+Q219*$C$772,IF(K219=4,Q219+Q219*$C$773,IF(K219=5,Q219+Q219*$C$774,IF(K219=6,Q219+Q219*$C$775))))))</f>
        <v>14500000</v>
      </c>
      <c r="S219" s="22"/>
      <c r="T219" s="116" t="s">
        <v>436</v>
      </c>
      <c r="U219" s="111"/>
      <c r="V219" s="15"/>
    </row>
    <row r="220" spans="1:24" s="32" customFormat="1" ht="15.75" customHeight="1" x14ac:dyDescent="0.3">
      <c r="A220" s="48" t="s">
        <v>59</v>
      </c>
      <c r="B220" s="49" t="s">
        <v>164</v>
      </c>
      <c r="C220" s="50">
        <v>1977</v>
      </c>
      <c r="D220" s="51" t="s">
        <v>763</v>
      </c>
      <c r="E220" s="105" t="s">
        <v>763</v>
      </c>
      <c r="F220" s="154"/>
      <c r="G220" s="154"/>
      <c r="H220" s="48" t="s">
        <v>584</v>
      </c>
      <c r="I220" s="199" t="str">
        <f>CONCATENATE(H220,A220)</f>
        <v>830000931</v>
      </c>
      <c r="J220" s="104" t="s">
        <v>363</v>
      </c>
      <c r="K220" s="53">
        <v>1</v>
      </c>
      <c r="L220" s="90"/>
      <c r="M220" s="90" t="s">
        <v>711</v>
      </c>
      <c r="N220" s="162"/>
      <c r="O220" s="90"/>
      <c r="P220" s="53"/>
      <c r="Q220" s="54">
        <v>800000</v>
      </c>
      <c r="R220" s="54">
        <f>IF(K220=1,Q220+Q220*$C$770,IF(K220=2,Q220+Q220*$C$771,IF(K220=3,Q220+Q220*$C$772,IF(K220=4,Q220+Q220*$C$773,IF(K220=5,Q220+Q220*$C$774,IF(K220=6,Q220+Q220*$C$775))))))</f>
        <v>800000</v>
      </c>
      <c r="S220" s="22"/>
      <c r="T220" s="116"/>
      <c r="U220" s="113" t="s">
        <v>485</v>
      </c>
      <c r="V220" s="15"/>
      <c r="W220" s="14"/>
      <c r="X220" s="14"/>
    </row>
    <row r="221" spans="1:24" s="32" customFormat="1" ht="15.75" customHeight="1" x14ac:dyDescent="0.3">
      <c r="A221" s="48" t="s">
        <v>70</v>
      </c>
      <c r="B221" s="151" t="s">
        <v>157</v>
      </c>
      <c r="C221" s="152">
        <v>1973</v>
      </c>
      <c r="D221" s="105" t="s">
        <v>12</v>
      </c>
      <c r="E221" s="105" t="s">
        <v>344</v>
      </c>
      <c r="F221" s="154" t="s">
        <v>544</v>
      </c>
      <c r="G221" s="154"/>
      <c r="H221" s="154" t="s">
        <v>560</v>
      </c>
      <c r="I221" s="199" t="str">
        <f>CONCATENATE(H221,A221)</f>
        <v>861000601</v>
      </c>
      <c r="J221" s="104" t="s">
        <v>281</v>
      </c>
      <c r="K221" s="110">
        <v>1</v>
      </c>
      <c r="L221" s="153" t="s">
        <v>456</v>
      </c>
      <c r="M221" s="153" t="s">
        <v>557</v>
      </c>
      <c r="N221" s="168">
        <v>10670000</v>
      </c>
      <c r="O221" s="153" t="s">
        <v>733</v>
      </c>
      <c r="P221" s="110" t="s">
        <v>464</v>
      </c>
      <c r="Q221" s="148">
        <v>11500000</v>
      </c>
      <c r="R221" s="148">
        <f>IF(K221=1,Q221+Q221*$C$770,IF(K221=2,Q221+Q221*$C$771,IF(K221=3,Q221+Q221*$C$772,IF(K221=4,Q221+Q221*$C$773,IF(K221=5,Q221+Q221*$C$774,IF(K221=6,Q221+Q221*$C$775))))))</f>
        <v>11500000</v>
      </c>
      <c r="S221" s="22"/>
      <c r="T221" s="116"/>
      <c r="U221" s="112"/>
      <c r="V221" s="15"/>
      <c r="W221" s="14"/>
      <c r="X221" s="14"/>
    </row>
    <row r="222" spans="1:24" s="32" customFormat="1" ht="15.75" customHeight="1" x14ac:dyDescent="0.3">
      <c r="A222" s="48" t="s">
        <v>14</v>
      </c>
      <c r="B222" s="49" t="s">
        <v>160</v>
      </c>
      <c r="C222" s="50">
        <v>1973</v>
      </c>
      <c r="D222" s="51" t="s">
        <v>12</v>
      </c>
      <c r="E222" s="51" t="s">
        <v>344</v>
      </c>
      <c r="F222" s="48" t="s">
        <v>544</v>
      </c>
      <c r="G222" s="48"/>
      <c r="H222" s="48" t="s">
        <v>560</v>
      </c>
      <c r="I222" s="199" t="str">
        <f>CONCATENATE(H222,A222)</f>
        <v>861000901</v>
      </c>
      <c r="J222" s="52" t="s">
        <v>281</v>
      </c>
      <c r="K222" s="53">
        <v>2</v>
      </c>
      <c r="L222" s="90" t="s">
        <v>456</v>
      </c>
      <c r="M222" s="90" t="s">
        <v>557</v>
      </c>
      <c r="N222" s="162">
        <v>11500000</v>
      </c>
      <c r="O222" s="90" t="s">
        <v>740</v>
      </c>
      <c r="P222" s="53"/>
      <c r="Q222" s="54">
        <v>14500000</v>
      </c>
      <c r="R222" s="54">
        <f>IF(K222=1,Q222+Q222*$C$770,IF(K222=2,Q222+Q222*$C$771,IF(K222=3,Q222+Q222*$C$772,IF(K222=4,Q222+Q222*$C$773,IF(K222=5,Q222+Q222*$C$774,IF(K222=6,Q222+Q222*$C$775))))))</f>
        <v>15145250</v>
      </c>
      <c r="S222" s="22"/>
      <c r="T222" s="116"/>
      <c r="U222" s="112" t="s">
        <v>993</v>
      </c>
      <c r="V222" s="15"/>
      <c r="W222" s="14"/>
      <c r="X222" s="14"/>
    </row>
    <row r="223" spans="1:24" s="32" customFormat="1" ht="15.75" customHeight="1" x14ac:dyDescent="0.3">
      <c r="A223" s="48" t="s">
        <v>14</v>
      </c>
      <c r="B223" s="49" t="s">
        <v>160</v>
      </c>
      <c r="C223" s="50">
        <v>1973</v>
      </c>
      <c r="D223" s="51" t="s">
        <v>763</v>
      </c>
      <c r="E223" s="51" t="s">
        <v>344</v>
      </c>
      <c r="F223" s="48"/>
      <c r="G223" s="48"/>
      <c r="H223" s="48" t="s">
        <v>584</v>
      </c>
      <c r="I223" s="199" t="str">
        <f>CONCATENATE(H223,A223)</f>
        <v>830000901</v>
      </c>
      <c r="J223" s="52" t="s">
        <v>363</v>
      </c>
      <c r="K223" s="53">
        <v>2</v>
      </c>
      <c r="L223" s="90"/>
      <c r="M223" s="90" t="s">
        <v>711</v>
      </c>
      <c r="N223" s="162"/>
      <c r="O223" s="90" t="s">
        <v>740</v>
      </c>
      <c r="P223" s="53"/>
      <c r="Q223" s="54">
        <v>425000</v>
      </c>
      <c r="R223" s="148">
        <f>IF(K223=1,Q223+Q223*$C$770,IF(K223=2,Q223+Q223*$C$771,IF(K223=3,Q223+Q223*$C$772,IF(K223=4,Q223+Q223*$C$773,IF(K223=5,Q223+Q223*$C$774,IF(K223=6,Q223+Q223*$C$775))))))</f>
        <v>443912.5</v>
      </c>
      <c r="S223" s="22"/>
      <c r="T223" s="116" t="s">
        <v>730</v>
      </c>
      <c r="U223" s="113"/>
      <c r="V223" s="15"/>
      <c r="W223" s="14"/>
      <c r="X223" s="14"/>
    </row>
    <row r="224" spans="1:24" s="32" customFormat="1" ht="15.75" customHeight="1" x14ac:dyDescent="0.3">
      <c r="A224" s="48" t="s">
        <v>20</v>
      </c>
      <c r="B224" s="49" t="s">
        <v>141</v>
      </c>
      <c r="C224" s="50">
        <v>1993</v>
      </c>
      <c r="D224" s="51" t="s">
        <v>763</v>
      </c>
      <c r="E224" s="51" t="s">
        <v>763</v>
      </c>
      <c r="F224" s="48"/>
      <c r="G224" s="48"/>
      <c r="H224" s="48" t="s">
        <v>584</v>
      </c>
      <c r="I224" s="199" t="str">
        <f>CONCATENATE(H224,A224)</f>
        <v>830000311</v>
      </c>
      <c r="J224" s="52" t="s">
        <v>363</v>
      </c>
      <c r="K224" s="53">
        <v>2</v>
      </c>
      <c r="L224" s="90"/>
      <c r="M224" s="90" t="s">
        <v>711</v>
      </c>
      <c r="N224" s="162"/>
      <c r="O224" s="90"/>
      <c r="P224" s="53"/>
      <c r="Q224" s="54">
        <v>425000</v>
      </c>
      <c r="R224" s="148">
        <f>IF(K224=1,Q224+Q224*$C$770,IF(K224=2,Q224+Q224*$C$771,IF(K224=3,Q224+Q224*$C$772,IF(K224=4,Q224+Q224*$C$773,IF(K224=5,Q224+Q224*$C$774,IF(K224=6,Q224+Q224*$C$775))))))</f>
        <v>443912.5</v>
      </c>
      <c r="S224" s="22"/>
      <c r="T224" s="116"/>
      <c r="U224" s="111"/>
      <c r="V224" s="15"/>
      <c r="W224" s="14"/>
      <c r="X224" s="14"/>
    </row>
    <row r="225" spans="1:24" s="32" customFormat="1" ht="15.75" customHeight="1" x14ac:dyDescent="0.3">
      <c r="A225" s="48" t="s">
        <v>588</v>
      </c>
      <c r="B225" s="49" t="s">
        <v>180</v>
      </c>
      <c r="C225" s="50"/>
      <c r="D225" s="51" t="s">
        <v>12</v>
      </c>
      <c r="E225" s="51" t="s">
        <v>345</v>
      </c>
      <c r="F225" s="48"/>
      <c r="G225" s="48"/>
      <c r="H225" s="48" t="s">
        <v>642</v>
      </c>
      <c r="I225" s="199" t="str">
        <f>CONCATENATE(H225,A225)</f>
        <v>852109061</v>
      </c>
      <c r="J225" s="55" t="s">
        <v>365</v>
      </c>
      <c r="K225" s="53">
        <v>2</v>
      </c>
      <c r="L225" s="90" t="s">
        <v>473</v>
      </c>
      <c r="M225" s="90" t="s">
        <v>711</v>
      </c>
      <c r="N225" s="162"/>
      <c r="O225" s="90" t="s">
        <v>733</v>
      </c>
      <c r="P225" s="53"/>
      <c r="Q225" s="54">
        <v>200000</v>
      </c>
      <c r="R225" s="148">
        <f>IF(K225=1,Q225+Q225*$C$770,IF(K225=2,Q225+Q225*$C$771,IF(K225=3,Q225+Q225*$C$772,IF(K225=4,Q225+Q225*$C$773,IF(K225=5,Q225+Q225*$C$774,IF(K225=6,Q225+Q225*$C$775))))))</f>
        <v>208900</v>
      </c>
      <c r="S225" s="22"/>
      <c r="T225" s="116"/>
      <c r="U225" s="111"/>
      <c r="V225" s="15"/>
      <c r="W225" s="14"/>
      <c r="X225" s="14"/>
    </row>
    <row r="226" spans="1:24" s="32" customFormat="1" ht="15.75" customHeight="1" x14ac:dyDescent="0.3">
      <c r="A226" s="48" t="s">
        <v>588</v>
      </c>
      <c r="B226" s="49" t="s">
        <v>180</v>
      </c>
      <c r="C226" s="50"/>
      <c r="D226" s="51" t="s">
        <v>12</v>
      </c>
      <c r="E226" s="51" t="s">
        <v>345</v>
      </c>
      <c r="F226" s="48"/>
      <c r="G226" s="48"/>
      <c r="H226" s="48" t="s">
        <v>986</v>
      </c>
      <c r="I226" s="199" t="str">
        <f>CONCATENATE(H226,A226)</f>
        <v>852119061</v>
      </c>
      <c r="J226" s="55" t="s">
        <v>365</v>
      </c>
      <c r="K226" s="53">
        <v>2</v>
      </c>
      <c r="L226" s="90" t="s">
        <v>532</v>
      </c>
      <c r="M226" s="90" t="s">
        <v>711</v>
      </c>
      <c r="N226" s="162"/>
      <c r="O226" s="90" t="s">
        <v>740</v>
      </c>
      <c r="P226" s="53"/>
      <c r="Q226" s="54">
        <v>200000</v>
      </c>
      <c r="R226" s="148">
        <f>IF(K226=1,Q226+Q226*$C$770,IF(K226=2,Q226+Q226*$C$771,IF(K226=3,Q226+Q226*$C$772,IF(K226=4,Q226+Q226*$C$773,IF(K226=5,Q226+Q226*$C$774,IF(K226=6,Q226+Q226*$C$775))))))</f>
        <v>208900</v>
      </c>
      <c r="S226" s="22"/>
      <c r="T226" s="116"/>
      <c r="U226" s="111"/>
      <c r="V226" s="15"/>
      <c r="W226" s="14"/>
      <c r="X226" s="14"/>
    </row>
    <row r="227" spans="1:24" s="32" customFormat="1" ht="15.75" customHeight="1" x14ac:dyDescent="0.3">
      <c r="A227" s="48" t="s">
        <v>45</v>
      </c>
      <c r="B227" s="49" t="s">
        <v>169</v>
      </c>
      <c r="C227" s="50">
        <v>1984</v>
      </c>
      <c r="D227" s="51" t="s">
        <v>348</v>
      </c>
      <c r="E227" s="51" t="s">
        <v>344</v>
      </c>
      <c r="F227" s="48" t="s">
        <v>544</v>
      </c>
      <c r="G227" s="48"/>
      <c r="H227" s="48" t="s">
        <v>560</v>
      </c>
      <c r="I227" s="199" t="str">
        <f>CONCATENATE(H227,A227)</f>
        <v>861000991</v>
      </c>
      <c r="J227" s="52" t="s">
        <v>323</v>
      </c>
      <c r="K227" s="53">
        <v>2</v>
      </c>
      <c r="L227" s="48"/>
      <c r="M227" s="48" t="s">
        <v>557</v>
      </c>
      <c r="N227" s="162"/>
      <c r="O227" s="90" t="s">
        <v>733</v>
      </c>
      <c r="P227" s="53"/>
      <c r="Q227" s="54">
        <v>1500000</v>
      </c>
      <c r="R227" s="54">
        <f>IF(K227=1,Q227+Q227*$C$770,IF(K227=2,Q227+Q227*$C$771,IF(K227=3,Q227+Q227*$C$772,IF(K227=4,Q227+Q227*$C$773,IF(K227=5,Q227+Q227*$C$774,IF(K227=6,Q227+Q227*$C$775))))))</f>
        <v>1566750</v>
      </c>
      <c r="S227" s="22"/>
      <c r="T227" s="116"/>
      <c r="U227" s="111"/>
      <c r="V227" s="15"/>
      <c r="W227" s="14"/>
      <c r="X227" s="14"/>
    </row>
    <row r="228" spans="1:24" s="32" customFormat="1" ht="15.75" customHeight="1" x14ac:dyDescent="0.3">
      <c r="A228" s="48" t="s">
        <v>45</v>
      </c>
      <c r="B228" s="49" t="s">
        <v>169</v>
      </c>
      <c r="C228" s="50">
        <v>1984</v>
      </c>
      <c r="D228" s="51" t="s">
        <v>348</v>
      </c>
      <c r="E228" s="51" t="s">
        <v>344</v>
      </c>
      <c r="F228" s="48" t="s">
        <v>544</v>
      </c>
      <c r="G228" s="48"/>
      <c r="H228" s="48" t="s">
        <v>560</v>
      </c>
      <c r="I228" s="199" t="str">
        <f>CONCATENATE(H228,A228)</f>
        <v>861000991</v>
      </c>
      <c r="J228" s="55" t="s">
        <v>321</v>
      </c>
      <c r="K228" s="53">
        <v>2</v>
      </c>
      <c r="L228" s="48"/>
      <c r="M228" s="48" t="s">
        <v>557</v>
      </c>
      <c r="N228" s="162"/>
      <c r="O228" s="90" t="s">
        <v>733</v>
      </c>
      <c r="P228" s="53"/>
      <c r="Q228" s="54">
        <v>700000</v>
      </c>
      <c r="R228" s="54">
        <f>IF(K228=1,Q228+Q228*$C$770,IF(K228=2,Q228+Q228*$C$771,IF(K228=3,Q228+Q228*$C$772,IF(K228=4,Q228+Q228*$C$773,IF(K228=5,Q228+Q228*$C$774,IF(K228=6,Q228+Q228*$C$775))))))</f>
        <v>731150</v>
      </c>
      <c r="S228" s="22"/>
      <c r="T228" s="116"/>
      <c r="U228" s="111"/>
      <c r="V228" s="15"/>
      <c r="W228" s="14"/>
      <c r="X228" s="14"/>
    </row>
    <row r="229" spans="1:24" s="32" customFormat="1" ht="15.75" customHeight="1" x14ac:dyDescent="0.3">
      <c r="A229" s="48" t="s">
        <v>45</v>
      </c>
      <c r="B229" s="49" t="s">
        <v>169</v>
      </c>
      <c r="C229" s="50">
        <v>1984</v>
      </c>
      <c r="D229" s="51" t="s">
        <v>348</v>
      </c>
      <c r="E229" s="51" t="s">
        <v>344</v>
      </c>
      <c r="F229" s="48" t="s">
        <v>544</v>
      </c>
      <c r="G229" s="48"/>
      <c r="H229" s="48" t="s">
        <v>560</v>
      </c>
      <c r="I229" s="199" t="str">
        <f>CONCATENATE(H229,A229)</f>
        <v>861000991</v>
      </c>
      <c r="J229" s="52" t="s">
        <v>267</v>
      </c>
      <c r="K229" s="53">
        <v>2</v>
      </c>
      <c r="L229" s="48"/>
      <c r="M229" s="48" t="s">
        <v>557</v>
      </c>
      <c r="N229" s="162"/>
      <c r="O229" s="90" t="s">
        <v>733</v>
      </c>
      <c r="P229" s="53"/>
      <c r="Q229" s="54">
        <v>110000</v>
      </c>
      <c r="R229" s="54">
        <f>IF(K229=1,Q229+Q229*$C$770,IF(K229=2,Q229+Q229*$C$771,IF(K229=3,Q229+Q229*$C$772,IF(K229=4,Q229+Q229*$C$773,IF(K229=5,Q229+Q229*$C$774,IF(K229=6,Q229+Q229*$C$775))))))</f>
        <v>114895</v>
      </c>
      <c r="S229" s="22"/>
      <c r="T229" s="116"/>
      <c r="U229" s="111"/>
      <c r="V229" s="15"/>
      <c r="W229" s="14"/>
      <c r="X229" s="14"/>
    </row>
    <row r="230" spans="1:24" s="32" customFormat="1" ht="15.75" customHeight="1" x14ac:dyDescent="0.3">
      <c r="A230" s="48" t="s">
        <v>45</v>
      </c>
      <c r="B230" s="49" t="s">
        <v>169</v>
      </c>
      <c r="C230" s="50">
        <v>1984</v>
      </c>
      <c r="D230" s="51" t="s">
        <v>348</v>
      </c>
      <c r="E230" s="51" t="s">
        <v>344</v>
      </c>
      <c r="F230" s="48" t="s">
        <v>544</v>
      </c>
      <c r="G230" s="48"/>
      <c r="H230" s="48" t="s">
        <v>560</v>
      </c>
      <c r="I230" s="199" t="str">
        <f>CONCATENATE(H230,A230)</f>
        <v>861000991</v>
      </c>
      <c r="J230" s="52" t="s">
        <v>268</v>
      </c>
      <c r="K230" s="53">
        <v>2</v>
      </c>
      <c r="L230" s="48"/>
      <c r="M230" s="48" t="s">
        <v>557</v>
      </c>
      <c r="N230" s="162"/>
      <c r="O230" s="90" t="s">
        <v>733</v>
      </c>
      <c r="P230" s="53"/>
      <c r="Q230" s="54">
        <v>1007000</v>
      </c>
      <c r="R230" s="54">
        <f>IF(K230=1,Q230+Q230*$C$770,IF(K230=2,Q230+Q230*$C$771,IF(K230=3,Q230+Q230*$C$772,IF(K230=4,Q230+Q230*$C$773,IF(K230=5,Q230+Q230*$C$774,IF(K230=6,Q230+Q230*$C$775))))))</f>
        <v>1051811.5</v>
      </c>
      <c r="S230" s="22"/>
      <c r="T230" s="116"/>
      <c r="U230" s="111"/>
      <c r="V230" s="15"/>
      <c r="W230" s="14"/>
      <c r="X230" s="14"/>
    </row>
    <row r="231" spans="1:24" s="32" customFormat="1" ht="15.75" customHeight="1" x14ac:dyDescent="0.3">
      <c r="A231" s="48" t="s">
        <v>45</v>
      </c>
      <c r="B231" s="49" t="s">
        <v>169</v>
      </c>
      <c r="C231" s="50">
        <v>1984</v>
      </c>
      <c r="D231" s="51" t="s">
        <v>348</v>
      </c>
      <c r="E231" s="51" t="s">
        <v>344</v>
      </c>
      <c r="F231" s="48" t="s">
        <v>544</v>
      </c>
      <c r="G231" s="48"/>
      <c r="H231" s="48" t="s">
        <v>560</v>
      </c>
      <c r="I231" s="199" t="str">
        <f>CONCATENATE(H231,A231)</f>
        <v>861000991</v>
      </c>
      <c r="J231" s="52" t="s">
        <v>270</v>
      </c>
      <c r="K231" s="53">
        <v>2</v>
      </c>
      <c r="L231" s="48"/>
      <c r="M231" s="48" t="s">
        <v>557</v>
      </c>
      <c r="N231" s="162"/>
      <c r="O231" s="90" t="s">
        <v>733</v>
      </c>
      <c r="P231" s="53"/>
      <c r="Q231" s="54">
        <v>1200000</v>
      </c>
      <c r="R231" s="54">
        <f>IF(K231=1,Q231+Q231*$C$770,IF(K231=2,Q231+Q231*$C$771,IF(K231=3,Q231+Q231*$C$772,IF(K231=4,Q231+Q231*$C$773,IF(K231=5,Q231+Q231*$C$774,IF(K231=6,Q231+Q231*$C$775))))))</f>
        <v>1253400</v>
      </c>
      <c r="S231" s="22"/>
      <c r="T231" s="116"/>
      <c r="U231" s="111"/>
      <c r="V231" s="15"/>
    </row>
    <row r="232" spans="1:24" s="32" customFormat="1" ht="15.75" customHeight="1" x14ac:dyDescent="0.3">
      <c r="A232" s="48" t="s">
        <v>45</v>
      </c>
      <c r="B232" s="49" t="s">
        <v>169</v>
      </c>
      <c r="C232" s="50">
        <v>1984</v>
      </c>
      <c r="D232" s="51" t="s">
        <v>348</v>
      </c>
      <c r="E232" s="51" t="s">
        <v>344</v>
      </c>
      <c r="F232" s="48" t="s">
        <v>544</v>
      </c>
      <c r="G232" s="48"/>
      <c r="H232" s="48" t="s">
        <v>560</v>
      </c>
      <c r="I232" s="199" t="str">
        <f>CONCATENATE(H232,A232)</f>
        <v>861000991</v>
      </c>
      <c r="J232" s="52" t="s">
        <v>204</v>
      </c>
      <c r="K232" s="53">
        <v>2</v>
      </c>
      <c r="L232" s="48"/>
      <c r="M232" s="48" t="s">
        <v>557</v>
      </c>
      <c r="N232" s="162"/>
      <c r="O232" s="90" t="s">
        <v>733</v>
      </c>
      <c r="P232" s="53"/>
      <c r="Q232" s="54">
        <v>415000</v>
      </c>
      <c r="R232" s="54">
        <f>IF(K232=1,Q232+Q232*$C$770,IF(K232=2,Q232+Q232*$C$771,IF(K232=3,Q232+Q232*$C$772,IF(K232=4,Q232+Q232*$C$773,IF(K232=5,Q232+Q232*$C$774,IF(K232=6,Q232+Q232*$C$775))))))</f>
        <v>433467.5</v>
      </c>
      <c r="S232" s="22"/>
      <c r="T232" s="116"/>
      <c r="U232" s="111"/>
      <c r="V232" s="15"/>
    </row>
    <row r="233" spans="1:24" s="32" customFormat="1" ht="15.75" customHeight="1" x14ac:dyDescent="0.3">
      <c r="A233" s="48" t="s">
        <v>45</v>
      </c>
      <c r="B233" s="49" t="s">
        <v>169</v>
      </c>
      <c r="C233" s="50">
        <v>1984</v>
      </c>
      <c r="D233" s="51" t="s">
        <v>348</v>
      </c>
      <c r="E233" s="51" t="s">
        <v>344</v>
      </c>
      <c r="F233" s="48" t="s">
        <v>544</v>
      </c>
      <c r="G233" s="48"/>
      <c r="H233" s="48" t="s">
        <v>560</v>
      </c>
      <c r="I233" s="199" t="str">
        <f>CONCATENATE(H233,A233)</f>
        <v>861000991</v>
      </c>
      <c r="J233" s="52" t="s">
        <v>269</v>
      </c>
      <c r="K233" s="53">
        <v>2</v>
      </c>
      <c r="L233" s="48"/>
      <c r="M233" s="48" t="s">
        <v>557</v>
      </c>
      <c r="N233" s="162"/>
      <c r="O233" s="90" t="s">
        <v>733</v>
      </c>
      <c r="P233" s="53"/>
      <c r="Q233" s="54">
        <v>530000</v>
      </c>
      <c r="R233" s="54">
        <f>IF(K233=1,Q233+Q233*$C$770,IF(K233=2,Q233+Q233*$C$771,IF(K233=3,Q233+Q233*$C$772,IF(K233=4,Q233+Q233*$C$773,IF(K233=5,Q233+Q233*$C$774,IF(K233=6,Q233+Q233*$C$775))))))</f>
        <v>553585</v>
      </c>
      <c r="S233" s="22"/>
      <c r="T233" s="116"/>
      <c r="U233" s="111"/>
      <c r="V233" s="15"/>
    </row>
    <row r="234" spans="1:24" s="32" customFormat="1" ht="15.75" customHeight="1" x14ac:dyDescent="0.3">
      <c r="A234" s="48" t="s">
        <v>45</v>
      </c>
      <c r="B234" s="49" t="s">
        <v>169</v>
      </c>
      <c r="C234" s="50">
        <v>1984</v>
      </c>
      <c r="D234" s="51" t="s">
        <v>348</v>
      </c>
      <c r="E234" s="51" t="s">
        <v>344</v>
      </c>
      <c r="F234" s="48" t="s">
        <v>544</v>
      </c>
      <c r="G234" s="48"/>
      <c r="H234" s="48" t="s">
        <v>560</v>
      </c>
      <c r="I234" s="199" t="str">
        <f>CONCATENATE(H234,A234)</f>
        <v>861000991</v>
      </c>
      <c r="J234" s="52" t="s">
        <v>205</v>
      </c>
      <c r="K234" s="53">
        <v>2</v>
      </c>
      <c r="L234" s="48"/>
      <c r="M234" s="48" t="s">
        <v>557</v>
      </c>
      <c r="N234" s="162"/>
      <c r="O234" s="90" t="s">
        <v>733</v>
      </c>
      <c r="P234" s="53"/>
      <c r="Q234" s="54">
        <v>300000</v>
      </c>
      <c r="R234" s="54">
        <f>IF(K234=1,Q234+Q234*$C$770,IF(K234=2,Q234+Q234*$C$771,IF(K234=3,Q234+Q234*$C$772,IF(K234=4,Q234+Q234*$C$773,IF(K234=5,Q234+Q234*$C$774,IF(K234=6,Q234+Q234*$C$775))))))</f>
        <v>313350</v>
      </c>
      <c r="S234" s="22"/>
      <c r="T234" s="116"/>
      <c r="U234" s="111"/>
      <c r="V234" s="15"/>
    </row>
    <row r="235" spans="1:24" s="32" customFormat="1" ht="15.75" customHeight="1" x14ac:dyDescent="0.3">
      <c r="A235" s="48" t="s">
        <v>45</v>
      </c>
      <c r="B235" s="49" t="s">
        <v>169</v>
      </c>
      <c r="C235" s="50">
        <v>1984</v>
      </c>
      <c r="D235" s="51" t="s">
        <v>12</v>
      </c>
      <c r="E235" s="51" t="s">
        <v>344</v>
      </c>
      <c r="F235" s="48" t="s">
        <v>544</v>
      </c>
      <c r="G235" s="48"/>
      <c r="H235" s="48" t="s">
        <v>560</v>
      </c>
      <c r="I235" s="199" t="str">
        <f>CONCATENATE(H235,A235)</f>
        <v>861000991</v>
      </c>
      <c r="J235" s="52" t="s">
        <v>263</v>
      </c>
      <c r="K235" s="53">
        <v>2</v>
      </c>
      <c r="L235" s="48"/>
      <c r="M235" s="48" t="s">
        <v>557</v>
      </c>
      <c r="N235" s="162"/>
      <c r="O235" s="90" t="s">
        <v>733</v>
      </c>
      <c r="P235" s="53"/>
      <c r="Q235" s="54">
        <v>518529</v>
      </c>
      <c r="R235" s="148">
        <f>IF(K235=1,Q235+Q235*$C$770,IF(K235=2,Q235+Q235*$C$771,IF(K235=3,Q235+Q235*$C$772,IF(K235=4,Q235+Q235*$C$773,IF(K235=5,Q235+Q235*$C$774,IF(K235=6,Q235+Q235*$C$775))))))</f>
        <v>541603.5405</v>
      </c>
      <c r="S235" s="22"/>
      <c r="T235" s="116"/>
      <c r="U235" s="111"/>
      <c r="V235" s="15"/>
    </row>
    <row r="236" spans="1:24" s="32" customFormat="1" ht="15.75" customHeight="1" x14ac:dyDescent="0.3">
      <c r="A236" s="48" t="s">
        <v>45</v>
      </c>
      <c r="B236" s="49" t="s">
        <v>169</v>
      </c>
      <c r="C236" s="50">
        <v>1984</v>
      </c>
      <c r="D236" s="51" t="s">
        <v>348</v>
      </c>
      <c r="E236" s="51" t="s">
        <v>344</v>
      </c>
      <c r="F236" s="48" t="s">
        <v>544</v>
      </c>
      <c r="G236" s="48"/>
      <c r="H236" s="48" t="s">
        <v>560</v>
      </c>
      <c r="I236" s="199" t="str">
        <f>CONCATENATE(H236,A236)</f>
        <v>861000991</v>
      </c>
      <c r="J236" s="52" t="s">
        <v>266</v>
      </c>
      <c r="K236" s="53">
        <v>2</v>
      </c>
      <c r="L236" s="48"/>
      <c r="M236" s="48" t="s">
        <v>557</v>
      </c>
      <c r="N236" s="162"/>
      <c r="O236" s="90" t="s">
        <v>733</v>
      </c>
      <c r="P236" s="53"/>
      <c r="Q236" s="54">
        <v>80000</v>
      </c>
      <c r="R236" s="54">
        <f>IF(K236=1,Q236+Q236*$C$770,IF(K236=2,Q236+Q236*$C$771,IF(K236=3,Q236+Q236*$C$772,IF(K236=4,Q236+Q236*$C$773,IF(K236=5,Q236+Q236*$C$774,IF(K236=6,Q236+Q236*$C$775))))))</f>
        <v>83560</v>
      </c>
      <c r="S236" s="22"/>
      <c r="T236" s="116"/>
      <c r="U236" s="111"/>
      <c r="V236" s="15"/>
    </row>
    <row r="237" spans="1:24" s="32" customFormat="1" ht="15.75" customHeight="1" x14ac:dyDescent="0.3">
      <c r="A237" s="48" t="s">
        <v>45</v>
      </c>
      <c r="B237" s="49" t="s">
        <v>169</v>
      </c>
      <c r="C237" s="50">
        <v>1984</v>
      </c>
      <c r="D237" s="51" t="s">
        <v>348</v>
      </c>
      <c r="E237" s="51" t="s">
        <v>344</v>
      </c>
      <c r="F237" s="48" t="s">
        <v>544</v>
      </c>
      <c r="G237" s="48"/>
      <c r="H237" s="48" t="s">
        <v>560</v>
      </c>
      <c r="I237" s="199" t="str">
        <f>CONCATENATE(H237,A237)</f>
        <v>861000991</v>
      </c>
      <c r="J237" s="52" t="s">
        <v>206</v>
      </c>
      <c r="K237" s="53">
        <v>2</v>
      </c>
      <c r="L237" s="48"/>
      <c r="M237" s="48" t="s">
        <v>557</v>
      </c>
      <c r="N237" s="162"/>
      <c r="O237" s="90" t="s">
        <v>733</v>
      </c>
      <c r="P237" s="53"/>
      <c r="Q237" s="54">
        <v>500000</v>
      </c>
      <c r="R237" s="54">
        <f>IF(K237=1,Q237+Q237*$C$770,IF(K237=2,Q237+Q237*$C$771,IF(K237=3,Q237+Q237*$C$772,IF(K237=4,Q237+Q237*$C$773,IF(K237=5,Q237+Q237*$C$774,IF(K237=6,Q237+Q237*$C$775))))))</f>
        <v>522250</v>
      </c>
      <c r="S237" s="22"/>
      <c r="T237" s="116"/>
      <c r="U237" s="111"/>
      <c r="V237" s="15"/>
    </row>
    <row r="238" spans="1:24" s="32" customFormat="1" ht="15.75" customHeight="1" x14ac:dyDescent="0.3">
      <c r="A238" s="48" t="s">
        <v>45</v>
      </c>
      <c r="B238" s="49" t="s">
        <v>169</v>
      </c>
      <c r="C238" s="50">
        <v>1984</v>
      </c>
      <c r="D238" s="51" t="s">
        <v>348</v>
      </c>
      <c r="E238" s="51" t="s">
        <v>344</v>
      </c>
      <c r="F238" s="48" t="s">
        <v>544</v>
      </c>
      <c r="G238" s="48"/>
      <c r="H238" s="48" t="s">
        <v>560</v>
      </c>
      <c r="I238" s="199" t="str">
        <f>CONCATENATE(H238,A238)</f>
        <v>861000991</v>
      </c>
      <c r="J238" s="52" t="s">
        <v>370</v>
      </c>
      <c r="K238" s="53">
        <v>2</v>
      </c>
      <c r="L238" s="48"/>
      <c r="M238" s="48" t="s">
        <v>557</v>
      </c>
      <c r="N238" s="162"/>
      <c r="O238" s="90" t="s">
        <v>733</v>
      </c>
      <c r="P238" s="53"/>
      <c r="Q238" s="54">
        <v>7000</v>
      </c>
      <c r="R238" s="54">
        <f>IF(K238=1,Q238+Q238*$C$770,IF(K238=2,Q238+Q238*$C$771,IF(K238=3,Q238+Q238*$C$772,IF(K238=4,Q238+Q238*$C$773,IF(K238=5,Q238+Q238*$C$774,IF(K238=6,Q238+Q238*$C$775))))))</f>
        <v>7311.5</v>
      </c>
      <c r="S238" s="22"/>
      <c r="T238" s="116"/>
      <c r="U238" s="111"/>
      <c r="V238" s="15"/>
    </row>
    <row r="239" spans="1:24" s="32" customFormat="1" ht="15.75" customHeight="1" x14ac:dyDescent="0.3">
      <c r="A239" s="48" t="s">
        <v>34</v>
      </c>
      <c r="B239" s="49" t="s">
        <v>162</v>
      </c>
      <c r="C239" s="50">
        <v>1977</v>
      </c>
      <c r="D239" s="51" t="s">
        <v>763</v>
      </c>
      <c r="E239" s="51" t="s">
        <v>763</v>
      </c>
      <c r="F239" s="48"/>
      <c r="G239" s="48"/>
      <c r="H239" s="48" t="s">
        <v>584</v>
      </c>
      <c r="I239" s="199" t="str">
        <f>CONCATENATE(H239,A239)</f>
        <v>830000911</v>
      </c>
      <c r="J239" s="52" t="s">
        <v>363</v>
      </c>
      <c r="K239" s="53">
        <v>2</v>
      </c>
      <c r="L239" s="90"/>
      <c r="M239" s="90" t="s">
        <v>711</v>
      </c>
      <c r="N239" s="162"/>
      <c r="O239" s="90"/>
      <c r="P239" s="53"/>
      <c r="Q239" s="54">
        <v>425000</v>
      </c>
      <c r="R239" s="148">
        <f>IF(K239=1,Q239+Q239*$C$770,IF(K239=2,Q239+Q239*$C$771,IF(K239=3,Q239+Q239*$C$772,IF(K239=4,Q239+Q239*$C$773,IF(K239=5,Q239+Q239*$C$774,IF(K239=6,Q239+Q239*$C$775))))))</f>
        <v>443912.5</v>
      </c>
      <c r="S239" s="22"/>
      <c r="T239" s="116"/>
      <c r="U239" s="111"/>
      <c r="V239" s="15"/>
    </row>
    <row r="240" spans="1:24" s="32" customFormat="1" ht="15.75" customHeight="1" x14ac:dyDescent="0.3">
      <c r="A240" s="48" t="s">
        <v>35</v>
      </c>
      <c r="B240" s="49" t="s">
        <v>140</v>
      </c>
      <c r="C240" s="50">
        <v>1966</v>
      </c>
      <c r="D240" s="51" t="s">
        <v>763</v>
      </c>
      <c r="E240" s="51" t="s">
        <v>763</v>
      </c>
      <c r="F240" s="48"/>
      <c r="G240" s="48"/>
      <c r="H240" s="48" t="s">
        <v>584</v>
      </c>
      <c r="I240" s="199" t="str">
        <f>CONCATENATE(H240,A240)</f>
        <v>830000301</v>
      </c>
      <c r="J240" s="52" t="s">
        <v>363</v>
      </c>
      <c r="K240" s="53">
        <v>2</v>
      </c>
      <c r="L240" s="90"/>
      <c r="M240" s="90" t="s">
        <v>711</v>
      </c>
      <c r="N240" s="162"/>
      <c r="O240" s="90"/>
      <c r="P240" s="53"/>
      <c r="Q240" s="54">
        <v>425000</v>
      </c>
      <c r="R240" s="148">
        <f>IF(K240=1,Q240+Q240*$C$770,IF(K240=2,Q240+Q240*$C$771,IF(K240=3,Q240+Q240*$C$772,IF(K240=4,Q240+Q240*$C$773,IF(K240=5,Q240+Q240*$C$774,IF(K240=6,Q240+Q240*$C$775))))))</f>
        <v>443912.5</v>
      </c>
      <c r="S240" s="22"/>
      <c r="T240" s="116"/>
      <c r="U240" s="111"/>
      <c r="V240" s="15"/>
    </row>
    <row r="241" spans="1:24" s="32" customFormat="1" ht="15.75" customHeight="1" x14ac:dyDescent="0.3">
      <c r="A241" s="48" t="s">
        <v>95</v>
      </c>
      <c r="B241" s="49" t="s">
        <v>167</v>
      </c>
      <c r="C241" s="50">
        <v>1984</v>
      </c>
      <c r="D241" s="51" t="s">
        <v>763</v>
      </c>
      <c r="E241" s="51" t="s">
        <v>763</v>
      </c>
      <c r="F241" s="48"/>
      <c r="G241" s="48"/>
      <c r="H241" s="48" t="s">
        <v>584</v>
      </c>
      <c r="I241" s="199" t="str">
        <f>CONCATENATE(H241,A241)</f>
        <v>830000951</v>
      </c>
      <c r="J241" s="52" t="s">
        <v>363</v>
      </c>
      <c r="K241" s="53">
        <v>2</v>
      </c>
      <c r="L241" s="90"/>
      <c r="M241" s="90" t="s">
        <v>711</v>
      </c>
      <c r="N241" s="162"/>
      <c r="O241" s="90"/>
      <c r="P241" s="53"/>
      <c r="Q241" s="54">
        <v>650000</v>
      </c>
      <c r="R241" s="148">
        <f>IF(K241=1,Q241+Q241*$C$770,IF(K241=2,Q241+Q241*$C$771,IF(K241=3,Q241+Q241*$C$772,IF(K241=4,Q241+Q241*$C$773,IF(K241=5,Q241+Q241*$C$774,IF(K241=6,Q241+Q241*$C$775))))))</f>
        <v>678925</v>
      </c>
      <c r="S241" s="22"/>
      <c r="T241" s="116"/>
      <c r="U241" s="111"/>
      <c r="V241" s="15"/>
    </row>
    <row r="242" spans="1:24" s="32" customFormat="1" ht="15.75" customHeight="1" x14ac:dyDescent="0.3">
      <c r="A242" s="48" t="s">
        <v>40</v>
      </c>
      <c r="B242" s="49" t="s">
        <v>142</v>
      </c>
      <c r="C242" s="50">
        <v>1971</v>
      </c>
      <c r="D242" s="51" t="s">
        <v>763</v>
      </c>
      <c r="E242" s="51" t="s">
        <v>763</v>
      </c>
      <c r="F242" s="48"/>
      <c r="G242" s="48"/>
      <c r="H242" s="48" t="s">
        <v>584</v>
      </c>
      <c r="I242" s="199" t="str">
        <f>CONCATENATE(H242,A242)</f>
        <v>830000321</v>
      </c>
      <c r="J242" s="52" t="s">
        <v>363</v>
      </c>
      <c r="K242" s="53">
        <v>2</v>
      </c>
      <c r="L242" s="90"/>
      <c r="M242" s="90" t="s">
        <v>711</v>
      </c>
      <c r="N242" s="162"/>
      <c r="O242" s="90"/>
      <c r="P242" s="53"/>
      <c r="Q242" s="54">
        <v>425000</v>
      </c>
      <c r="R242" s="148">
        <f>IF(K242=1,Q242+Q242*$C$770,IF(K242=2,Q242+Q242*$C$771,IF(K242=3,Q242+Q242*$C$772,IF(K242=4,Q242+Q242*$C$773,IF(K242=5,Q242+Q242*$C$774,IF(K242=6,Q242+Q242*$C$775))))))</f>
        <v>443912.5</v>
      </c>
      <c r="S242" s="22"/>
      <c r="T242" s="116"/>
      <c r="U242" s="111"/>
      <c r="V242" s="15"/>
    </row>
    <row r="243" spans="1:24" s="32" customFormat="1" ht="15.75" customHeight="1" x14ac:dyDescent="0.3">
      <c r="A243" s="48" t="s">
        <v>51</v>
      </c>
      <c r="B243" s="49" t="s">
        <v>107</v>
      </c>
      <c r="C243" s="50">
        <v>1954</v>
      </c>
      <c r="D243" s="51" t="s">
        <v>12</v>
      </c>
      <c r="E243" s="51" t="s">
        <v>344</v>
      </c>
      <c r="F243" s="48" t="s">
        <v>544</v>
      </c>
      <c r="G243" s="48"/>
      <c r="H243" s="48" t="s">
        <v>560</v>
      </c>
      <c r="I243" s="199" t="str">
        <f>CONCATENATE(H243,A243)</f>
        <v>861000061</v>
      </c>
      <c r="J243" s="52" t="s">
        <v>410</v>
      </c>
      <c r="K243" s="53">
        <v>2</v>
      </c>
      <c r="L243" s="90"/>
      <c r="M243" s="90" t="s">
        <v>557</v>
      </c>
      <c r="N243" s="162">
        <v>5614560</v>
      </c>
      <c r="O243" s="90" t="s">
        <v>733</v>
      </c>
      <c r="P243" s="53"/>
      <c r="Q243" s="54">
        <v>5614560</v>
      </c>
      <c r="R243" s="148">
        <f>IF(K243=1,Q243+Q243*$C$770,IF(K243=2,Q243+Q243*$C$771,IF(K243=3,Q243+Q243*$C$772,IF(K243=4,Q243+Q243*$C$773,IF(K243=5,Q243+Q243*$C$774,IF(K243=6,Q243+Q243*$C$775))))))</f>
        <v>5864407.9199999999</v>
      </c>
      <c r="S243" s="22"/>
      <c r="T243" s="116"/>
      <c r="U243" s="111" t="s">
        <v>411</v>
      </c>
      <c r="V243" s="15"/>
    </row>
    <row r="244" spans="1:24" s="32" customFormat="1" ht="15.75" customHeight="1" x14ac:dyDescent="0.3">
      <c r="A244" s="56" t="s">
        <v>22</v>
      </c>
      <c r="B244" s="49" t="s">
        <v>97</v>
      </c>
      <c r="C244" s="49">
        <v>1925</v>
      </c>
      <c r="D244" s="57" t="s">
        <v>12</v>
      </c>
      <c r="E244" s="51" t="s">
        <v>344</v>
      </c>
      <c r="F244" s="48" t="s">
        <v>544</v>
      </c>
      <c r="G244" s="48"/>
      <c r="H244" s="48" t="s">
        <v>560</v>
      </c>
      <c r="I244" s="199" t="str">
        <f>CONCATENATE(H244,A244)</f>
        <v>861000021</v>
      </c>
      <c r="J244" s="49" t="s">
        <v>276</v>
      </c>
      <c r="K244" s="53">
        <v>2</v>
      </c>
      <c r="L244" s="90"/>
      <c r="M244" s="90" t="s">
        <v>557</v>
      </c>
      <c r="N244" s="162">
        <v>7500000</v>
      </c>
      <c r="O244" s="90" t="s">
        <v>733</v>
      </c>
      <c r="P244" s="53"/>
      <c r="Q244" s="54">
        <v>6510441</v>
      </c>
      <c r="R244" s="148">
        <f>IF(K244=1,Q244+Q244*$C$770,IF(K244=2,Q244+Q244*$C$771,IF(K244=3,Q244+Q244*$C$772,IF(K244=4,Q244+Q244*$C$773,IF(K244=5,Q244+Q244*$C$774,IF(K244=6,Q244+Q244*$C$775))))))</f>
        <v>6800155.6244999999</v>
      </c>
      <c r="S244" s="22"/>
      <c r="T244" s="116"/>
      <c r="U244" s="111"/>
      <c r="V244" s="15"/>
    </row>
    <row r="245" spans="1:24" s="32" customFormat="1" ht="15.75" customHeight="1" x14ac:dyDescent="0.3">
      <c r="A245" s="48" t="s">
        <v>61</v>
      </c>
      <c r="B245" s="49" t="s">
        <v>153</v>
      </c>
      <c r="C245" s="50">
        <v>1990</v>
      </c>
      <c r="D245" s="51" t="s">
        <v>348</v>
      </c>
      <c r="E245" s="51" t="s">
        <v>344</v>
      </c>
      <c r="F245" s="48"/>
      <c r="G245" s="48"/>
      <c r="H245" s="48" t="s">
        <v>595</v>
      </c>
      <c r="I245" s="199" t="str">
        <f>CONCATENATE(H245,A245)</f>
        <v>850000472</v>
      </c>
      <c r="J245" s="55" t="s">
        <v>260</v>
      </c>
      <c r="K245" s="53">
        <v>2</v>
      </c>
      <c r="L245" s="90"/>
      <c r="M245" s="90" t="s">
        <v>711</v>
      </c>
      <c r="N245" s="162"/>
      <c r="O245" s="90" t="s">
        <v>733</v>
      </c>
      <c r="P245" s="53"/>
      <c r="Q245" s="54">
        <v>160000</v>
      </c>
      <c r="R245" s="54">
        <f>IF(K245=1,Q245+Q245*$C$770,IF(K245=2,Q245+Q245*$C$771,IF(K245=3,Q245+Q245*$C$772,IF(K245=4,Q245+Q245*$C$773,IF(K245=5,Q245+Q245*$C$774,IF(K245=6,Q245+Q245*$C$775))))))</f>
        <v>167120</v>
      </c>
      <c r="S245" s="22"/>
      <c r="T245" s="116"/>
      <c r="U245" s="111"/>
      <c r="V245" s="15"/>
    </row>
    <row r="246" spans="1:24" s="32" customFormat="1" ht="15.75" customHeight="1" x14ac:dyDescent="0.3">
      <c r="A246" s="48" t="s">
        <v>64</v>
      </c>
      <c r="B246" s="49" t="s">
        <v>170</v>
      </c>
      <c r="C246" s="50">
        <v>1998</v>
      </c>
      <c r="D246" s="51" t="s">
        <v>763</v>
      </c>
      <c r="E246" s="51" t="s">
        <v>763</v>
      </c>
      <c r="F246" s="48"/>
      <c r="G246" s="48"/>
      <c r="H246" s="48" t="s">
        <v>584</v>
      </c>
      <c r="I246" s="199" t="str">
        <f>CONCATENATE(H246,A246)</f>
        <v>830002061</v>
      </c>
      <c r="J246" s="52" t="s">
        <v>363</v>
      </c>
      <c r="K246" s="53">
        <v>2</v>
      </c>
      <c r="L246" s="90"/>
      <c r="M246" s="90" t="s">
        <v>711</v>
      </c>
      <c r="N246" s="162"/>
      <c r="O246" s="90"/>
      <c r="P246" s="53"/>
      <c r="Q246" s="54">
        <v>425000</v>
      </c>
      <c r="R246" s="148">
        <f>IF(K246=1,Q246+Q246*$C$770,IF(K246=2,Q246+Q246*$C$771,IF(K246=3,Q246+Q246*$C$772,IF(K246=4,Q246+Q246*$C$773,IF(K246=5,Q246+Q246*$C$774,IF(K246=6,Q246+Q246*$C$775))))))</f>
        <v>443912.5</v>
      </c>
      <c r="S246" s="22"/>
      <c r="T246" s="116"/>
      <c r="U246" s="112"/>
      <c r="V246" s="15"/>
    </row>
    <row r="247" spans="1:24" s="32" customFormat="1" ht="15.75" customHeight="1" x14ac:dyDescent="0.3">
      <c r="A247" s="48" t="s">
        <v>70</v>
      </c>
      <c r="B247" s="49" t="s">
        <v>157</v>
      </c>
      <c r="C247" s="50">
        <v>1973</v>
      </c>
      <c r="D247" s="51" t="s">
        <v>763</v>
      </c>
      <c r="E247" s="51" t="s">
        <v>344</v>
      </c>
      <c r="F247" s="48"/>
      <c r="G247" s="48"/>
      <c r="H247" s="48" t="s">
        <v>584</v>
      </c>
      <c r="I247" s="199" t="str">
        <f>CONCATENATE(H247,A247)</f>
        <v>830000601</v>
      </c>
      <c r="J247" s="52" t="s">
        <v>363</v>
      </c>
      <c r="K247" s="53">
        <v>2</v>
      </c>
      <c r="L247" s="90"/>
      <c r="M247" s="90" t="s">
        <v>711</v>
      </c>
      <c r="N247" s="162"/>
      <c r="O247" s="90" t="s">
        <v>733</v>
      </c>
      <c r="P247" s="53"/>
      <c r="Q247" s="54">
        <v>425000</v>
      </c>
      <c r="R247" s="148">
        <f>IF(K247=1,Q247+Q247*$C$770,IF(K247=2,Q247+Q247*$C$771,IF(K247=3,Q247+Q247*$C$772,IF(K247=4,Q247+Q247*$C$773,IF(K247=5,Q247+Q247*$C$774,IF(K247=6,Q247+Q247*$C$775))))))</f>
        <v>443912.5</v>
      </c>
      <c r="S247" s="22"/>
      <c r="T247" s="116" t="s">
        <v>730</v>
      </c>
      <c r="U247" s="112"/>
      <c r="V247" s="15"/>
    </row>
    <row r="248" spans="1:24" s="32" customFormat="1" ht="15.75" customHeight="1" x14ac:dyDescent="0.3">
      <c r="A248" s="48" t="s">
        <v>83</v>
      </c>
      <c r="B248" s="49" t="s">
        <v>108</v>
      </c>
      <c r="C248" s="50">
        <v>1998</v>
      </c>
      <c r="D248" s="51" t="s">
        <v>763</v>
      </c>
      <c r="E248" s="51" t="s">
        <v>763</v>
      </c>
      <c r="F248" s="48"/>
      <c r="G248" s="48"/>
      <c r="H248" s="48" t="s">
        <v>584</v>
      </c>
      <c r="I248" s="199" t="str">
        <f>CONCATENATE(H248,A248)</f>
        <v>830000063</v>
      </c>
      <c r="J248" s="52" t="s">
        <v>363</v>
      </c>
      <c r="K248" s="53">
        <v>2</v>
      </c>
      <c r="L248" s="90"/>
      <c r="M248" s="90" t="s">
        <v>711</v>
      </c>
      <c r="N248" s="162"/>
      <c r="O248" s="90"/>
      <c r="P248" s="53"/>
      <c r="Q248" s="54">
        <v>800000</v>
      </c>
      <c r="R248" s="148">
        <f>IF(K248=1,Q248+Q248*$C$770,IF(K248=2,Q248+Q248*$C$771,IF(K248=3,Q248+Q248*$C$772,IF(K248=4,Q248+Q248*$C$773,IF(K248=5,Q248+Q248*$C$774,IF(K248=6,Q248+Q248*$C$775))))))</f>
        <v>835600</v>
      </c>
      <c r="S248" s="22"/>
      <c r="T248" s="116"/>
      <c r="U248" s="112"/>
      <c r="V248" s="15"/>
    </row>
    <row r="249" spans="1:24" s="32" customFormat="1" ht="15.75" customHeight="1" x14ac:dyDescent="0.3">
      <c r="A249" s="48" t="s">
        <v>86</v>
      </c>
      <c r="B249" s="49" t="s">
        <v>134</v>
      </c>
      <c r="C249" s="50">
        <v>1973</v>
      </c>
      <c r="D249" s="51" t="s">
        <v>763</v>
      </c>
      <c r="E249" s="51" t="s">
        <v>344</v>
      </c>
      <c r="F249" s="48"/>
      <c r="G249" s="48"/>
      <c r="H249" s="48" t="s">
        <v>584</v>
      </c>
      <c r="I249" s="199" t="str">
        <f>CONCATENATE(H249,A249)</f>
        <v>830000131</v>
      </c>
      <c r="J249" s="52" t="s">
        <v>363</v>
      </c>
      <c r="K249" s="53">
        <v>2</v>
      </c>
      <c r="L249" s="90"/>
      <c r="M249" s="90" t="s">
        <v>711</v>
      </c>
      <c r="N249" s="162"/>
      <c r="O249" s="90"/>
      <c r="P249" s="53"/>
      <c r="Q249" s="54">
        <v>800000</v>
      </c>
      <c r="R249" s="148">
        <f>IF(K249=1,Q249+Q249*$C$770,IF(K249=2,Q249+Q249*$C$771,IF(K249=3,Q249+Q249*$C$772,IF(K249=4,Q249+Q249*$C$773,IF(K249=5,Q249+Q249*$C$774,IF(K249=6,Q249+Q249*$C$775))))))</f>
        <v>835600</v>
      </c>
      <c r="S249" s="22"/>
      <c r="T249" s="116"/>
      <c r="U249" s="112"/>
      <c r="V249" s="15"/>
    </row>
    <row r="250" spans="1:24" s="32" customFormat="1" ht="15.75" customHeight="1" x14ac:dyDescent="0.3">
      <c r="A250" s="48" t="s">
        <v>21</v>
      </c>
      <c r="B250" s="49" t="s">
        <v>106</v>
      </c>
      <c r="C250" s="50">
        <v>1996</v>
      </c>
      <c r="D250" s="51" t="s">
        <v>763</v>
      </c>
      <c r="E250" s="51" t="s">
        <v>763</v>
      </c>
      <c r="F250" s="48"/>
      <c r="G250" s="48"/>
      <c r="H250" s="48" t="s">
        <v>584</v>
      </c>
      <c r="I250" s="199" t="str">
        <f>CONCATENATE(H250,A250)</f>
        <v>830000060</v>
      </c>
      <c r="J250" s="52" t="s">
        <v>363</v>
      </c>
      <c r="K250" s="53">
        <v>3</v>
      </c>
      <c r="L250" s="90"/>
      <c r="M250" s="90" t="s">
        <v>711</v>
      </c>
      <c r="N250" s="162"/>
      <c r="O250" s="90"/>
      <c r="P250" s="53"/>
      <c r="Q250" s="54">
        <v>425000</v>
      </c>
      <c r="R250" s="54">
        <f>IF(K250=1,Q250+Q250*$C$770,IF(K250=2,Q250+Q250*$C$771,IF(K250=3,Q250+Q250*$C$772,IF(K250=4,Q250+Q250*$C$773,IF(K250=5,Q250+Q250*$C$774,IF(K250=6,Q250+Q250*$C$775))))))</f>
        <v>463632.5</v>
      </c>
      <c r="S250" s="22"/>
      <c r="T250" s="116"/>
      <c r="U250" s="111"/>
      <c r="V250" s="15"/>
    </row>
    <row r="251" spans="1:24" s="32" customFormat="1" ht="15.75" customHeight="1" x14ac:dyDescent="0.3">
      <c r="A251" s="48" t="s">
        <v>20</v>
      </c>
      <c r="B251" s="49" t="s">
        <v>141</v>
      </c>
      <c r="C251" s="50">
        <v>1993</v>
      </c>
      <c r="D251" s="51" t="s">
        <v>12</v>
      </c>
      <c r="E251" s="51" t="s">
        <v>344</v>
      </c>
      <c r="F251" s="48"/>
      <c r="G251" s="48"/>
      <c r="H251" s="48" t="s">
        <v>597</v>
      </c>
      <c r="I251" s="199" t="str">
        <f>CONCATENATE(H251,A251)</f>
        <v>861500311</v>
      </c>
      <c r="J251" s="52" t="s">
        <v>294</v>
      </c>
      <c r="K251" s="53">
        <v>3</v>
      </c>
      <c r="L251" s="90"/>
      <c r="M251" s="90" t="s">
        <v>711</v>
      </c>
      <c r="N251" s="162"/>
      <c r="O251" s="90" t="s">
        <v>741</v>
      </c>
      <c r="P251" s="53"/>
      <c r="Q251" s="54">
        <v>1000000</v>
      </c>
      <c r="R251" s="54">
        <f>IF(K251=1,Q251+Q251*$C$770,IF(K251=2,Q251+Q251*$C$771,IF(K251=3,Q251+Q251*$C$772,IF(K251=4,Q251+Q251*$C$773,IF(K251=5,Q251+Q251*$C$774,IF(K251=6,Q251+Q251*$C$775))))))</f>
        <v>1090900</v>
      </c>
      <c r="S251" s="22"/>
      <c r="T251" s="116"/>
      <c r="U251" s="111"/>
      <c r="V251" s="15"/>
      <c r="W251" s="14"/>
      <c r="X251" s="14"/>
    </row>
    <row r="252" spans="1:24" s="32" customFormat="1" ht="15.75" customHeight="1" x14ac:dyDescent="0.3">
      <c r="A252" s="48" t="s">
        <v>24</v>
      </c>
      <c r="B252" s="49" t="s">
        <v>158</v>
      </c>
      <c r="C252" s="50">
        <v>1973</v>
      </c>
      <c r="D252" s="51" t="s">
        <v>763</v>
      </c>
      <c r="E252" s="51" t="s">
        <v>344</v>
      </c>
      <c r="F252" s="48"/>
      <c r="G252" s="48"/>
      <c r="H252" s="48" t="s">
        <v>584</v>
      </c>
      <c r="I252" s="199" t="str">
        <f>CONCATENATE(H252,A252)</f>
        <v>830000701</v>
      </c>
      <c r="J252" s="52" t="s">
        <v>363</v>
      </c>
      <c r="K252" s="53">
        <v>3</v>
      </c>
      <c r="L252" s="90"/>
      <c r="M252" s="90" t="s">
        <v>711</v>
      </c>
      <c r="N252" s="162"/>
      <c r="O252" s="90"/>
      <c r="P252" s="53"/>
      <c r="Q252" s="54">
        <v>425000</v>
      </c>
      <c r="R252" s="54">
        <f>IF(K252=1,Q252+Q252*$C$770,IF(K252=2,Q252+Q252*$C$771,IF(K252=3,Q252+Q252*$C$772,IF(K252=4,Q252+Q252*$C$773,IF(K252=5,Q252+Q252*$C$774,IF(K252=6,Q252+Q252*$C$775))))))</f>
        <v>463632.5</v>
      </c>
      <c r="S252" s="22"/>
      <c r="T252" s="116"/>
      <c r="U252" s="111"/>
      <c r="V252" s="15"/>
      <c r="W252" s="14"/>
      <c r="X252" s="14"/>
    </row>
    <row r="253" spans="1:24" s="32" customFormat="1" ht="15.75" customHeight="1" x14ac:dyDescent="0.3">
      <c r="A253" s="48" t="s">
        <v>25</v>
      </c>
      <c r="B253" s="49" t="s">
        <v>105</v>
      </c>
      <c r="C253" s="50">
        <v>1994</v>
      </c>
      <c r="D253" s="51" t="s">
        <v>763</v>
      </c>
      <c r="E253" s="51" t="s">
        <v>344</v>
      </c>
      <c r="F253" s="48"/>
      <c r="G253" s="48"/>
      <c r="H253" s="48" t="s">
        <v>584</v>
      </c>
      <c r="I253" s="199" t="str">
        <f>CONCATENATE(H253,A253)</f>
        <v>830000059</v>
      </c>
      <c r="J253" s="52" t="s">
        <v>363</v>
      </c>
      <c r="K253" s="53">
        <v>3</v>
      </c>
      <c r="L253" s="90"/>
      <c r="M253" s="90" t="s">
        <v>711</v>
      </c>
      <c r="N253" s="162"/>
      <c r="O253" s="90"/>
      <c r="P253" s="53"/>
      <c r="Q253" s="54">
        <v>425000</v>
      </c>
      <c r="R253" s="54">
        <f>IF(K253=1,Q253+Q253*$C$770,IF(K253=2,Q253+Q253*$C$771,IF(K253=3,Q253+Q253*$C$772,IF(K253=4,Q253+Q253*$C$773,IF(K253=5,Q253+Q253*$C$774,IF(K253=6,Q253+Q253*$C$775))))))</f>
        <v>463632.5</v>
      </c>
      <c r="S253" s="22"/>
      <c r="T253" s="116"/>
      <c r="U253" s="111"/>
      <c r="V253" s="15"/>
      <c r="W253" s="14"/>
      <c r="X253" s="14"/>
    </row>
    <row r="254" spans="1:24" s="32" customFormat="1" ht="15.75" customHeight="1" x14ac:dyDescent="0.3">
      <c r="A254" s="48" t="s">
        <v>588</v>
      </c>
      <c r="B254" s="49" t="s">
        <v>180</v>
      </c>
      <c r="C254" s="50"/>
      <c r="D254" s="51" t="s">
        <v>12</v>
      </c>
      <c r="E254" s="51" t="s">
        <v>345</v>
      </c>
      <c r="F254" s="48"/>
      <c r="G254" s="48"/>
      <c r="H254" s="48" t="s">
        <v>642</v>
      </c>
      <c r="I254" s="199" t="str">
        <f>CONCATENATE(H254,A254)</f>
        <v>852109061</v>
      </c>
      <c r="J254" s="55" t="s">
        <v>365</v>
      </c>
      <c r="K254" s="53">
        <v>3</v>
      </c>
      <c r="L254" s="90" t="s">
        <v>759</v>
      </c>
      <c r="M254" s="90" t="s">
        <v>711</v>
      </c>
      <c r="N254" s="162"/>
      <c r="O254" s="90" t="s">
        <v>726</v>
      </c>
      <c r="P254" s="53"/>
      <c r="Q254" s="54">
        <v>200000</v>
      </c>
      <c r="R254" s="54">
        <f>IF(K254=1,Q254+Q254*$C$770,IF(K254=2,Q254+Q254*$C$771,IF(K254=3,Q254+Q254*$C$772,IF(K254=4,Q254+Q254*$C$773,IF(K254=5,Q254+Q254*$C$774,IF(K254=6,Q254+Q254*$C$775))))))</f>
        <v>218180</v>
      </c>
      <c r="S254" s="22"/>
      <c r="T254" s="116"/>
      <c r="U254" s="111"/>
      <c r="V254" s="15"/>
      <c r="W254" s="14"/>
      <c r="X254" s="14"/>
    </row>
    <row r="255" spans="1:24" s="32" customFormat="1" ht="15.75" customHeight="1" x14ac:dyDescent="0.3">
      <c r="A255" s="48" t="s">
        <v>588</v>
      </c>
      <c r="B255" s="49" t="s">
        <v>180</v>
      </c>
      <c r="C255" s="50"/>
      <c r="D255" s="51" t="s">
        <v>12</v>
      </c>
      <c r="E255" s="51" t="s">
        <v>345</v>
      </c>
      <c r="F255" s="48"/>
      <c r="G255" s="48"/>
      <c r="H255" s="48" t="s">
        <v>986</v>
      </c>
      <c r="I255" s="199" t="str">
        <f>CONCATENATE(H255,A255)</f>
        <v>852119061</v>
      </c>
      <c r="J255" s="55" t="s">
        <v>365</v>
      </c>
      <c r="K255" s="53">
        <v>3</v>
      </c>
      <c r="L255" s="90" t="s">
        <v>792</v>
      </c>
      <c r="M255" s="90" t="s">
        <v>711</v>
      </c>
      <c r="N255" s="162"/>
      <c r="O255" s="90" t="s">
        <v>777</v>
      </c>
      <c r="P255" s="53"/>
      <c r="Q255" s="54">
        <v>200000</v>
      </c>
      <c r="R255" s="54">
        <f>IF(K255=1,Q255+Q255*$C$770,IF(K255=2,Q255+Q255*$C$771,IF(K255=3,Q255+Q255*$C$772,IF(K255=4,Q255+Q255*$C$773,IF(K255=5,Q255+Q255*$C$774,IF(K255=6,Q255+Q255*$C$775))))))</f>
        <v>218180</v>
      </c>
      <c r="S255" s="22"/>
      <c r="T255" s="116"/>
      <c r="U255" s="111"/>
      <c r="V255" s="15"/>
      <c r="W255" s="14"/>
      <c r="X255" s="14"/>
    </row>
    <row r="256" spans="1:24" s="32" customFormat="1" ht="15.75" customHeight="1" x14ac:dyDescent="0.3">
      <c r="A256" s="48" t="s">
        <v>244</v>
      </c>
      <c r="B256" s="49" t="s">
        <v>140</v>
      </c>
      <c r="C256" s="50">
        <v>1967</v>
      </c>
      <c r="D256" s="51" t="s">
        <v>12</v>
      </c>
      <c r="E256" s="51" t="s">
        <v>344</v>
      </c>
      <c r="F256" s="48"/>
      <c r="G256" s="48"/>
      <c r="H256" s="48" t="s">
        <v>595</v>
      </c>
      <c r="I256" s="199" t="str">
        <f>CONCATENATE(H256,A256)</f>
        <v>850000302</v>
      </c>
      <c r="J256" s="52" t="s">
        <v>246</v>
      </c>
      <c r="K256" s="53">
        <v>3</v>
      </c>
      <c r="L256" s="90"/>
      <c r="M256" s="90" t="s">
        <v>711</v>
      </c>
      <c r="N256" s="162"/>
      <c r="O256" s="90" t="s">
        <v>741</v>
      </c>
      <c r="P256" s="53"/>
      <c r="Q256" s="54">
        <v>400000</v>
      </c>
      <c r="R256" s="54">
        <f>IF(K256=1,Q256+Q256*$C$770,IF(K256=2,Q256+Q256*$C$771,IF(K256=3,Q256+Q256*$C$772,IF(K256=4,Q256+Q256*$C$773,IF(K256=5,Q256+Q256*$C$774,IF(K256=6,Q256+Q256*$C$775))))))</f>
        <v>436360</v>
      </c>
      <c r="S256" s="22"/>
      <c r="T256" s="116"/>
      <c r="U256" s="111"/>
      <c r="V256" s="15"/>
      <c r="W256" s="14"/>
      <c r="X256" s="14"/>
    </row>
    <row r="257" spans="1:24" s="32" customFormat="1" ht="15.75" customHeight="1" x14ac:dyDescent="0.3">
      <c r="A257" s="48" t="s">
        <v>37</v>
      </c>
      <c r="B257" s="49" t="s">
        <v>109</v>
      </c>
      <c r="C257" s="50">
        <v>1999</v>
      </c>
      <c r="D257" s="51" t="s">
        <v>763</v>
      </c>
      <c r="E257" s="51" t="s">
        <v>763</v>
      </c>
      <c r="F257" s="48"/>
      <c r="G257" s="48"/>
      <c r="H257" s="48" t="s">
        <v>584</v>
      </c>
      <c r="I257" s="199" t="str">
        <f>CONCATENATE(H257,A257)</f>
        <v>830000065</v>
      </c>
      <c r="J257" s="52" t="s">
        <v>363</v>
      </c>
      <c r="K257" s="53">
        <v>3</v>
      </c>
      <c r="L257" s="90"/>
      <c r="M257" s="90" t="s">
        <v>711</v>
      </c>
      <c r="N257" s="162"/>
      <c r="O257" s="90"/>
      <c r="P257" s="53"/>
      <c r="Q257" s="54">
        <v>425000</v>
      </c>
      <c r="R257" s="54">
        <f>IF(K257=1,Q257+Q257*$C$770,IF(K257=2,Q257+Q257*$C$771,IF(K257=3,Q257+Q257*$C$772,IF(K257=4,Q257+Q257*$C$773,IF(K257=5,Q257+Q257*$C$774,IF(K257=6,Q257+Q257*$C$775))))))</f>
        <v>463632.5</v>
      </c>
      <c r="S257" s="22"/>
      <c r="T257" s="116"/>
      <c r="U257" s="111"/>
      <c r="V257" s="15"/>
      <c r="W257" s="14"/>
      <c r="X257" s="14"/>
    </row>
    <row r="258" spans="1:24" s="32" customFormat="1" ht="15.75" customHeight="1" x14ac:dyDescent="0.3">
      <c r="A258" s="48" t="s">
        <v>43</v>
      </c>
      <c r="B258" s="49" t="s">
        <v>136</v>
      </c>
      <c r="C258" s="50">
        <v>1966</v>
      </c>
      <c r="D258" s="51" t="s">
        <v>12</v>
      </c>
      <c r="E258" s="51" t="s">
        <v>344</v>
      </c>
      <c r="F258" s="48"/>
      <c r="G258" s="48"/>
      <c r="H258" s="48" t="s">
        <v>560</v>
      </c>
      <c r="I258" s="199" t="str">
        <f>CONCATENATE(H258,A258)</f>
        <v>861000211</v>
      </c>
      <c r="J258" s="55" t="s">
        <v>241</v>
      </c>
      <c r="K258" s="53">
        <v>3</v>
      </c>
      <c r="L258" s="90"/>
      <c r="M258" s="90" t="s">
        <v>711</v>
      </c>
      <c r="N258" s="162"/>
      <c r="O258" s="90" t="s">
        <v>741</v>
      </c>
      <c r="P258" s="53"/>
      <c r="Q258" s="54">
        <v>8000000</v>
      </c>
      <c r="R258" s="54">
        <f>IF(K258=1,Q258+Q258*$C$770,IF(K258=2,Q258+Q258*$C$771,IF(K258=3,Q258+Q258*$C$772,IF(K258=4,Q258+Q258*$C$773,IF(K258=5,Q258+Q258*$C$774,IF(K258=6,Q258+Q258*$C$775))))))</f>
        <v>8727200</v>
      </c>
      <c r="S258" s="22"/>
      <c r="T258" s="116"/>
      <c r="U258" s="111"/>
      <c r="V258" s="15"/>
      <c r="W258" s="14"/>
      <c r="X258" s="14"/>
    </row>
    <row r="259" spans="1:24" s="32" customFormat="1" ht="15.75" customHeight="1" x14ac:dyDescent="0.3">
      <c r="A259" s="48" t="s">
        <v>50</v>
      </c>
      <c r="B259" s="49" t="s">
        <v>155</v>
      </c>
      <c r="C259" s="50">
        <v>1973</v>
      </c>
      <c r="D259" s="51" t="s">
        <v>763</v>
      </c>
      <c r="E259" s="51" t="s">
        <v>344</v>
      </c>
      <c r="F259" s="48"/>
      <c r="G259" s="48"/>
      <c r="H259" s="48" t="s">
        <v>584</v>
      </c>
      <c r="I259" s="199" t="str">
        <f>CONCATENATE(H259,A259)</f>
        <v>830000501</v>
      </c>
      <c r="J259" s="52" t="s">
        <v>363</v>
      </c>
      <c r="K259" s="53">
        <v>3</v>
      </c>
      <c r="L259" s="90"/>
      <c r="M259" s="90" t="s">
        <v>711</v>
      </c>
      <c r="N259" s="162"/>
      <c r="O259" s="90"/>
      <c r="P259" s="53"/>
      <c r="Q259" s="54">
        <v>425000</v>
      </c>
      <c r="R259" s="54">
        <f>IF(K259=1,Q259+Q259*$C$770,IF(K259=2,Q259+Q259*$C$771,IF(K259=3,Q259+Q259*$C$772,IF(K259=4,Q259+Q259*$C$773,IF(K259=5,Q259+Q259*$C$774,IF(K259=6,Q259+Q259*$C$775))))))</f>
        <v>463632.5</v>
      </c>
      <c r="S259" s="22"/>
      <c r="T259" s="116"/>
      <c r="U259" s="111"/>
      <c r="V259" s="15"/>
      <c r="W259" s="14"/>
      <c r="X259" s="14"/>
    </row>
    <row r="260" spans="1:24" s="32" customFormat="1" ht="15.75" customHeight="1" x14ac:dyDescent="0.3">
      <c r="A260" s="48" t="s">
        <v>58</v>
      </c>
      <c r="B260" s="49" t="s">
        <v>147</v>
      </c>
      <c r="C260" s="50">
        <v>1975</v>
      </c>
      <c r="D260" s="51" t="s">
        <v>763</v>
      </c>
      <c r="E260" s="51" t="s">
        <v>344</v>
      </c>
      <c r="F260" s="48"/>
      <c r="G260" s="48"/>
      <c r="H260" s="48" t="s">
        <v>584</v>
      </c>
      <c r="I260" s="199" t="str">
        <f>CONCATENATE(H260,A260)</f>
        <v>830000361</v>
      </c>
      <c r="J260" s="52" t="s">
        <v>363</v>
      </c>
      <c r="K260" s="53">
        <v>3</v>
      </c>
      <c r="L260" s="90"/>
      <c r="M260" s="90" t="s">
        <v>711</v>
      </c>
      <c r="N260" s="162"/>
      <c r="O260" s="90"/>
      <c r="P260" s="53"/>
      <c r="Q260" s="54">
        <v>425000</v>
      </c>
      <c r="R260" s="54">
        <f>IF(K260=1,Q260+Q260*$C$770,IF(K260=2,Q260+Q260*$C$771,IF(K260=3,Q260+Q260*$C$772,IF(K260=4,Q260+Q260*$C$773,IF(K260=5,Q260+Q260*$C$774,IF(K260=6,Q260+Q260*$C$775))))))</f>
        <v>463632.5</v>
      </c>
      <c r="S260" s="22"/>
      <c r="T260" s="116"/>
      <c r="U260" s="111"/>
      <c r="V260" s="15"/>
      <c r="W260" s="14"/>
      <c r="X260" s="14"/>
    </row>
    <row r="261" spans="1:24" s="32" customFormat="1" ht="15.75" customHeight="1" x14ac:dyDescent="0.3">
      <c r="A261" s="48" t="s">
        <v>22</v>
      </c>
      <c r="B261" s="49" t="s">
        <v>97</v>
      </c>
      <c r="C261" s="50">
        <v>1925</v>
      </c>
      <c r="D261" s="51" t="s">
        <v>763</v>
      </c>
      <c r="E261" s="51" t="s">
        <v>344</v>
      </c>
      <c r="F261" s="48"/>
      <c r="G261" s="48"/>
      <c r="H261" s="48" t="s">
        <v>584</v>
      </c>
      <c r="I261" s="199" t="str">
        <f>CONCATENATE(H261,A261)</f>
        <v>830000021</v>
      </c>
      <c r="J261" s="52" t="s">
        <v>363</v>
      </c>
      <c r="K261" s="53">
        <v>3</v>
      </c>
      <c r="L261" s="90"/>
      <c r="M261" s="90" t="s">
        <v>711</v>
      </c>
      <c r="N261" s="162"/>
      <c r="O261" s="90"/>
      <c r="P261" s="53"/>
      <c r="Q261" s="54">
        <v>425000</v>
      </c>
      <c r="R261" s="54">
        <f>IF(K261=1,Q261+Q261*$C$770,IF(K261=2,Q261+Q261*$C$771,IF(K261=3,Q261+Q261*$C$772,IF(K261=4,Q261+Q261*$C$773,IF(K261=5,Q261+Q261*$C$774,IF(K261=6,Q261+Q261*$C$775))))))</f>
        <v>463632.5</v>
      </c>
      <c r="S261" s="22"/>
      <c r="T261" s="116"/>
      <c r="U261" s="111"/>
      <c r="V261" s="15"/>
      <c r="W261" s="14"/>
      <c r="X261" s="14"/>
    </row>
    <row r="262" spans="1:24" s="32" customFormat="1" ht="15.75" customHeight="1" x14ac:dyDescent="0.3">
      <c r="A262" s="48" t="s">
        <v>60</v>
      </c>
      <c r="B262" s="49" t="s">
        <v>154</v>
      </c>
      <c r="C262" s="50">
        <v>1990</v>
      </c>
      <c r="D262" s="51" t="s">
        <v>763</v>
      </c>
      <c r="E262" s="51" t="s">
        <v>763</v>
      </c>
      <c r="F262" s="48"/>
      <c r="G262" s="48"/>
      <c r="H262" s="48" t="s">
        <v>584</v>
      </c>
      <c r="I262" s="199" t="str">
        <f>CONCATENATE(H262,A262)</f>
        <v>830000471</v>
      </c>
      <c r="J262" s="52" t="s">
        <v>363</v>
      </c>
      <c r="K262" s="53">
        <v>3</v>
      </c>
      <c r="L262" s="90"/>
      <c r="M262" s="90" t="s">
        <v>711</v>
      </c>
      <c r="N262" s="162"/>
      <c r="O262" s="90"/>
      <c r="P262" s="53"/>
      <c r="Q262" s="54">
        <v>800000</v>
      </c>
      <c r="R262" s="54">
        <f>IF(K262=1,Q262+Q262*$C$770,IF(K262=2,Q262+Q262*$C$771,IF(K262=3,Q262+Q262*$C$772,IF(K262=4,Q262+Q262*$C$773,IF(K262=5,Q262+Q262*$C$774,IF(K262=6,Q262+Q262*$C$775))))))</f>
        <v>872720</v>
      </c>
      <c r="S262" s="22"/>
      <c r="T262" s="116"/>
      <c r="U262" s="111"/>
      <c r="V262" s="15"/>
      <c r="W262" s="14"/>
      <c r="X262" s="14"/>
    </row>
    <row r="263" spans="1:24" s="32" customFormat="1" ht="15.75" customHeight="1" x14ac:dyDescent="0.3">
      <c r="A263" s="48" t="s">
        <v>61</v>
      </c>
      <c r="B263" s="49" t="s">
        <v>153</v>
      </c>
      <c r="C263" s="50">
        <v>1990</v>
      </c>
      <c r="D263" s="51" t="s">
        <v>763</v>
      </c>
      <c r="E263" s="51" t="s">
        <v>763</v>
      </c>
      <c r="F263" s="48"/>
      <c r="G263" s="48"/>
      <c r="H263" s="48" t="s">
        <v>584</v>
      </c>
      <c r="I263" s="199" t="str">
        <f>CONCATENATE(H263,A263)</f>
        <v>830000472</v>
      </c>
      <c r="J263" s="52" t="s">
        <v>363</v>
      </c>
      <c r="K263" s="53">
        <v>3</v>
      </c>
      <c r="L263" s="90"/>
      <c r="M263" s="90" t="s">
        <v>711</v>
      </c>
      <c r="N263" s="162"/>
      <c r="O263" s="90"/>
      <c r="P263" s="53"/>
      <c r="Q263" s="54">
        <v>650000</v>
      </c>
      <c r="R263" s="54">
        <f>IF(K263=1,Q263+Q263*$C$770,IF(K263=2,Q263+Q263*$C$771,IF(K263=3,Q263+Q263*$C$772,IF(K263=4,Q263+Q263*$C$773,IF(K263=5,Q263+Q263*$C$774,IF(K263=6,Q263+Q263*$C$775))))))</f>
        <v>709085</v>
      </c>
      <c r="S263" s="22"/>
      <c r="T263" s="116"/>
      <c r="U263" s="111"/>
      <c r="V263" s="15"/>
      <c r="W263" s="14"/>
      <c r="X263" s="14"/>
    </row>
    <row r="264" spans="1:24" s="32" customFormat="1" ht="15.75" customHeight="1" x14ac:dyDescent="0.3">
      <c r="A264" s="48" t="s">
        <v>65</v>
      </c>
      <c r="B264" s="49" t="s">
        <v>144</v>
      </c>
      <c r="C264" s="50">
        <v>1972</v>
      </c>
      <c r="D264" s="51" t="s">
        <v>763</v>
      </c>
      <c r="E264" s="51" t="s">
        <v>344</v>
      </c>
      <c r="F264" s="48"/>
      <c r="G264" s="48"/>
      <c r="H264" s="48" t="s">
        <v>584</v>
      </c>
      <c r="I264" s="199" t="str">
        <f>CONCATENATE(H264,A264)</f>
        <v>830000341</v>
      </c>
      <c r="J264" s="52" t="s">
        <v>363</v>
      </c>
      <c r="K264" s="53">
        <v>3</v>
      </c>
      <c r="L264" s="90"/>
      <c r="M264" s="90" t="s">
        <v>711</v>
      </c>
      <c r="N264" s="162"/>
      <c r="O264" s="90"/>
      <c r="P264" s="53"/>
      <c r="Q264" s="54">
        <v>425000</v>
      </c>
      <c r="R264" s="54">
        <f>IF(K264=1,Q264+Q264*$C$770,IF(K264=2,Q264+Q264*$C$771,IF(K264=3,Q264+Q264*$C$772,IF(K264=4,Q264+Q264*$C$773,IF(K264=5,Q264+Q264*$C$774,IF(K264=6,Q264+Q264*$C$775))))))</f>
        <v>463632.5</v>
      </c>
      <c r="S264" s="22"/>
      <c r="T264" s="116"/>
      <c r="U264" s="112"/>
      <c r="V264" s="15"/>
      <c r="W264" s="14"/>
      <c r="X264" s="14"/>
    </row>
    <row r="265" spans="1:24" s="32" customFormat="1" ht="15.75" customHeight="1" x14ac:dyDescent="0.3">
      <c r="A265" s="48" t="s">
        <v>86</v>
      </c>
      <c r="B265" s="49" t="s">
        <v>134</v>
      </c>
      <c r="C265" s="50">
        <v>1973</v>
      </c>
      <c r="D265" s="51" t="s">
        <v>348</v>
      </c>
      <c r="E265" s="51" t="s">
        <v>344</v>
      </c>
      <c r="F265" s="48"/>
      <c r="G265" s="48"/>
      <c r="H265" s="48" t="s">
        <v>577</v>
      </c>
      <c r="I265" s="199" t="str">
        <f>CONCATENATE(H265,A265)</f>
        <v>852400131</v>
      </c>
      <c r="J265" s="55" t="s">
        <v>194</v>
      </c>
      <c r="K265" s="53">
        <v>3</v>
      </c>
      <c r="L265" s="90"/>
      <c r="M265" s="90" t="s">
        <v>711</v>
      </c>
      <c r="N265" s="162"/>
      <c r="O265" s="90"/>
      <c r="P265" s="53"/>
      <c r="Q265" s="54">
        <v>560000</v>
      </c>
      <c r="R265" s="148">
        <f>IF(K265=1,Q265+Q265*$C$770,IF(K265=2,Q265+Q265*$C$771,IF(K265=3,Q265+Q265*$C$772,IF(K265=4,Q265+Q265*$C$773,IF(K265=5,Q265+Q265*$C$774,IF(K265=6,Q265+Q265*$C$775))))))</f>
        <v>610904</v>
      </c>
      <c r="S265" s="22"/>
      <c r="T265" s="116"/>
      <c r="U265" s="112"/>
      <c r="V265" s="15"/>
      <c r="W265" s="14"/>
      <c r="X265" s="14"/>
    </row>
    <row r="266" spans="1:24" s="32" customFormat="1" ht="15.75" customHeight="1" x14ac:dyDescent="0.3">
      <c r="A266" s="48" t="s">
        <v>86</v>
      </c>
      <c r="B266" s="49" t="s">
        <v>134</v>
      </c>
      <c r="C266" s="50">
        <v>1973</v>
      </c>
      <c r="D266" s="51" t="s">
        <v>12</v>
      </c>
      <c r="E266" s="51" t="s">
        <v>344</v>
      </c>
      <c r="F266" s="48"/>
      <c r="G266" s="48"/>
      <c r="H266" s="48" t="s">
        <v>560</v>
      </c>
      <c r="I266" s="199" t="str">
        <f>CONCATENATE(H266,A266)</f>
        <v>861000131</v>
      </c>
      <c r="J266" s="55" t="s">
        <v>281</v>
      </c>
      <c r="K266" s="53">
        <v>3</v>
      </c>
      <c r="L266" s="90"/>
      <c r="M266" s="90" t="s">
        <v>711</v>
      </c>
      <c r="N266" s="162"/>
      <c r="O266" s="90"/>
      <c r="P266" s="53"/>
      <c r="Q266" s="54">
        <v>20600000</v>
      </c>
      <c r="R266" s="54">
        <f>IF(K266=1,Q266+Q266*$C$770,IF(K266=2,Q266+Q266*$C$771,IF(K266=3,Q266+Q266*$C$772,IF(K266=4,Q266+Q266*$C$773,IF(K266=5,Q266+Q266*$C$774,IF(K266=6,Q266+Q266*$C$775))))))</f>
        <v>22472540</v>
      </c>
      <c r="S266" s="22"/>
      <c r="T266" s="116"/>
      <c r="U266" s="112"/>
      <c r="V266" s="15"/>
      <c r="W266" s="14"/>
      <c r="X266" s="14"/>
    </row>
    <row r="267" spans="1:24" s="32" customFormat="1" ht="15.75" customHeight="1" x14ac:dyDescent="0.3">
      <c r="A267" s="48" t="s">
        <v>17</v>
      </c>
      <c r="B267" s="49" t="s">
        <v>165</v>
      </c>
      <c r="C267" s="50">
        <v>1979</v>
      </c>
      <c r="D267" s="51" t="s">
        <v>763</v>
      </c>
      <c r="E267" s="51" t="s">
        <v>763</v>
      </c>
      <c r="F267" s="48"/>
      <c r="G267" s="48"/>
      <c r="H267" s="48" t="s">
        <v>584</v>
      </c>
      <c r="I267" s="199" t="str">
        <f>CONCATENATE(H267,A267)</f>
        <v>830000932</v>
      </c>
      <c r="J267" s="52" t="s">
        <v>363</v>
      </c>
      <c r="K267" s="53">
        <v>4</v>
      </c>
      <c r="L267" s="90"/>
      <c r="M267" s="90" t="s">
        <v>711</v>
      </c>
      <c r="N267" s="162"/>
      <c r="O267" s="90"/>
      <c r="P267" s="53"/>
      <c r="Q267" s="54">
        <v>425000</v>
      </c>
      <c r="R267" s="54">
        <f>IF(K267=1,Q267+Q267*$C$770,IF(K267=2,Q267+Q267*$C$771,IF(K267=3,Q267+Q267*$C$772,IF(K267=4,Q267+Q267*$C$773,IF(K267=5,Q267+Q267*$C$774,IF(K267=6,Q267+Q267*$C$775))))))</f>
        <v>484287.5</v>
      </c>
      <c r="S267" s="22"/>
      <c r="T267" s="116"/>
      <c r="U267" s="113"/>
      <c r="V267" s="15"/>
      <c r="W267" s="14"/>
      <c r="X267" s="14"/>
    </row>
    <row r="268" spans="1:24" s="32" customFormat="1" ht="15.75" customHeight="1" x14ac:dyDescent="0.3">
      <c r="A268" s="48" t="s">
        <v>18</v>
      </c>
      <c r="B268" s="49" t="s">
        <v>115</v>
      </c>
      <c r="C268" s="50">
        <v>2001</v>
      </c>
      <c r="D268" s="51" t="s">
        <v>763</v>
      </c>
      <c r="E268" s="51" t="s">
        <v>763</v>
      </c>
      <c r="F268" s="48"/>
      <c r="G268" s="48"/>
      <c r="H268" s="48" t="s">
        <v>584</v>
      </c>
      <c r="I268" s="199" t="str">
        <f>CONCATENATE(H268,A268)</f>
        <v>830000074</v>
      </c>
      <c r="J268" s="52" t="s">
        <v>363</v>
      </c>
      <c r="K268" s="53">
        <v>4</v>
      </c>
      <c r="L268" s="90"/>
      <c r="M268" s="90" t="s">
        <v>711</v>
      </c>
      <c r="N268" s="162"/>
      <c r="O268" s="90"/>
      <c r="P268" s="53"/>
      <c r="Q268" s="54">
        <v>650000</v>
      </c>
      <c r="R268" s="54">
        <f>IF(K268=1,Q268+Q268*$C$770,IF(K268=2,Q268+Q268*$C$771,IF(K268=3,Q268+Q268*$C$772,IF(K268=4,Q268+Q268*$C$773,IF(K268=5,Q268+Q268*$C$774,IF(K268=6,Q268+Q268*$C$775))))))</f>
        <v>740675</v>
      </c>
      <c r="S268" s="22"/>
      <c r="T268" s="116"/>
      <c r="U268" s="112"/>
      <c r="V268" s="15"/>
      <c r="W268" s="14"/>
      <c r="X268" s="14"/>
    </row>
    <row r="269" spans="1:24" s="32" customFormat="1" ht="15.75" customHeight="1" x14ac:dyDescent="0.3">
      <c r="A269" s="48" t="s">
        <v>88</v>
      </c>
      <c r="B269" s="49" t="s">
        <v>111</v>
      </c>
      <c r="C269" s="50">
        <v>2000</v>
      </c>
      <c r="D269" s="51" t="s">
        <v>763</v>
      </c>
      <c r="E269" s="51" t="s">
        <v>763</v>
      </c>
      <c r="F269" s="48"/>
      <c r="G269" s="48"/>
      <c r="H269" s="48" t="s">
        <v>584</v>
      </c>
      <c r="I269" s="199" t="str">
        <f>CONCATENATE(H269,A269)</f>
        <v>830000070</v>
      </c>
      <c r="J269" s="52" t="s">
        <v>363</v>
      </c>
      <c r="K269" s="53">
        <v>4</v>
      </c>
      <c r="L269" s="90"/>
      <c r="M269" s="90" t="s">
        <v>711</v>
      </c>
      <c r="N269" s="162"/>
      <c r="O269" s="90"/>
      <c r="P269" s="53"/>
      <c r="Q269" s="54">
        <v>425000</v>
      </c>
      <c r="R269" s="54">
        <f>IF(K269=1,Q269+Q269*$C$770,IF(K269=2,Q269+Q269*$C$771,IF(K269=3,Q269+Q269*$C$772,IF(K269=4,Q269+Q269*$C$773,IF(K269=5,Q269+Q269*$C$774,IF(K269=6,Q269+Q269*$C$775))))))</f>
        <v>484287.5</v>
      </c>
      <c r="S269" s="22"/>
      <c r="T269" s="116"/>
      <c r="U269" s="113"/>
      <c r="V269" s="15"/>
      <c r="W269" s="14"/>
      <c r="X269" s="14"/>
    </row>
    <row r="270" spans="1:24" s="32" customFormat="1" ht="15.75" customHeight="1" x14ac:dyDescent="0.3">
      <c r="A270" s="48" t="s">
        <v>96</v>
      </c>
      <c r="B270" s="49" t="s">
        <v>110</v>
      </c>
      <c r="C270" s="50">
        <v>2001</v>
      </c>
      <c r="D270" s="51" t="s">
        <v>763</v>
      </c>
      <c r="E270" s="51" t="s">
        <v>763</v>
      </c>
      <c r="F270" s="48"/>
      <c r="G270" s="48"/>
      <c r="H270" s="48" t="s">
        <v>584</v>
      </c>
      <c r="I270" s="199" t="str">
        <f>CONCATENATE(H270,A270)</f>
        <v>830000069</v>
      </c>
      <c r="J270" s="52" t="s">
        <v>363</v>
      </c>
      <c r="K270" s="53">
        <v>4</v>
      </c>
      <c r="L270" s="90"/>
      <c r="M270" s="90" t="s">
        <v>711</v>
      </c>
      <c r="N270" s="162"/>
      <c r="O270" s="90"/>
      <c r="P270" s="53"/>
      <c r="Q270" s="54">
        <v>650000</v>
      </c>
      <c r="R270" s="54">
        <f>IF(K270=1,Q270+Q270*$C$770,IF(K270=2,Q270+Q270*$C$771,IF(K270=3,Q270+Q270*$C$772,IF(K270=4,Q270+Q270*$C$773,IF(K270=5,Q270+Q270*$C$774,IF(K270=6,Q270+Q270*$C$775))))))</f>
        <v>740675</v>
      </c>
      <c r="S270" s="22"/>
      <c r="T270" s="116"/>
      <c r="U270" s="111"/>
      <c r="V270" s="15"/>
      <c r="W270" s="14"/>
      <c r="X270" s="14"/>
    </row>
    <row r="271" spans="1:24" s="32" customFormat="1" ht="15.75" customHeight="1" x14ac:dyDescent="0.3">
      <c r="A271" s="48" t="s">
        <v>588</v>
      </c>
      <c r="B271" s="49" t="s">
        <v>180</v>
      </c>
      <c r="C271" s="50"/>
      <c r="D271" s="51" t="s">
        <v>12</v>
      </c>
      <c r="E271" s="51" t="s">
        <v>345</v>
      </c>
      <c r="F271" s="48"/>
      <c r="G271" s="48"/>
      <c r="H271" s="48" t="s">
        <v>642</v>
      </c>
      <c r="I271" s="199" t="str">
        <f>CONCATENATE(H271,A271)</f>
        <v>852109061</v>
      </c>
      <c r="J271" s="55" t="s">
        <v>365</v>
      </c>
      <c r="K271" s="53">
        <v>4</v>
      </c>
      <c r="L271" s="90" t="s">
        <v>793</v>
      </c>
      <c r="M271" s="90" t="s">
        <v>711</v>
      </c>
      <c r="N271" s="162"/>
      <c r="O271" s="90" t="s">
        <v>727</v>
      </c>
      <c r="P271" s="53"/>
      <c r="Q271" s="54">
        <v>200000</v>
      </c>
      <c r="R271" s="54">
        <f>IF(K271=1,Q271+Q271*$C$770,IF(K271=2,Q271+Q271*$C$771,IF(K271=3,Q271+Q271*$C$772,IF(K271=4,Q271+Q271*$C$773,IF(K271=5,Q271+Q271*$C$774,IF(K271=6,Q271+Q271*$C$775))))))</f>
        <v>227900</v>
      </c>
      <c r="S271" s="22"/>
      <c r="T271" s="116"/>
      <c r="U271" s="111"/>
      <c r="V271" s="15"/>
      <c r="W271" s="14"/>
      <c r="X271" s="14"/>
    </row>
    <row r="272" spans="1:24" s="32" customFormat="1" ht="15.75" customHeight="1" x14ac:dyDescent="0.3">
      <c r="A272" s="48" t="s">
        <v>588</v>
      </c>
      <c r="B272" s="49" t="s">
        <v>180</v>
      </c>
      <c r="C272" s="50"/>
      <c r="D272" s="51" t="s">
        <v>12</v>
      </c>
      <c r="E272" s="51" t="s">
        <v>345</v>
      </c>
      <c r="F272" s="48"/>
      <c r="G272" s="48"/>
      <c r="H272" s="48" t="s">
        <v>986</v>
      </c>
      <c r="I272" s="199" t="str">
        <f>CONCATENATE(H272,A272)</f>
        <v>852119061</v>
      </c>
      <c r="J272" s="55" t="s">
        <v>365</v>
      </c>
      <c r="K272" s="53">
        <v>4</v>
      </c>
      <c r="L272" s="90" t="s">
        <v>794</v>
      </c>
      <c r="M272" s="90" t="s">
        <v>987</v>
      </c>
      <c r="N272" s="162"/>
      <c r="O272" s="90" t="s">
        <v>741</v>
      </c>
      <c r="P272" s="53"/>
      <c r="Q272" s="54">
        <v>200000</v>
      </c>
      <c r="R272" s="54">
        <f>IF(K272=1,Q272+Q272*$C$770,IF(K272=2,Q272+Q272*$C$771,IF(K272=3,Q272+Q272*$C$772,IF(K272=4,Q272+Q272*$C$773,IF(K272=5,Q272+Q272*$C$774,IF(K272=6,Q272+Q272*$C$775))))))</f>
        <v>227900</v>
      </c>
      <c r="S272" s="22"/>
      <c r="T272" s="116"/>
      <c r="U272" s="111"/>
      <c r="V272" s="14"/>
      <c r="W272" s="14"/>
      <c r="X272" s="14"/>
    </row>
    <row r="273" spans="1:24" s="32" customFormat="1" ht="15.75" customHeight="1" x14ac:dyDescent="0.3">
      <c r="A273" s="48" t="s">
        <v>45</v>
      </c>
      <c r="B273" s="49" t="s">
        <v>169</v>
      </c>
      <c r="C273" s="50">
        <v>1984</v>
      </c>
      <c r="D273" s="51" t="s">
        <v>12</v>
      </c>
      <c r="E273" s="51" t="s">
        <v>345</v>
      </c>
      <c r="F273" s="48"/>
      <c r="G273" s="48"/>
      <c r="H273" s="48" t="s">
        <v>563</v>
      </c>
      <c r="I273" s="199" t="str">
        <f>CONCATENATE(H273,A273)</f>
        <v>852000991</v>
      </c>
      <c r="J273" s="52" t="s">
        <v>203</v>
      </c>
      <c r="K273" s="53">
        <v>4</v>
      </c>
      <c r="L273" s="90"/>
      <c r="M273" s="90" t="s">
        <v>711</v>
      </c>
      <c r="N273" s="162"/>
      <c r="O273" s="90"/>
      <c r="P273" s="53"/>
      <c r="Q273" s="54">
        <v>250000</v>
      </c>
      <c r="R273" s="54">
        <f>IF(K273=1,Q273+Q273*$C$770,IF(K273=2,Q273+Q273*$C$771,IF(K273=3,Q273+Q273*$C$772,IF(K273=4,Q273+Q273*$C$773,IF(K273=5,Q273+Q273*$C$774,IF(K273=6,Q273+Q273*$C$775))))))</f>
        <v>284875</v>
      </c>
      <c r="S273" s="22"/>
      <c r="T273" s="116"/>
      <c r="U273" s="111"/>
      <c r="V273" s="14"/>
      <c r="W273" s="14"/>
      <c r="X273" s="14"/>
    </row>
    <row r="274" spans="1:24" s="32" customFormat="1" ht="15.75" customHeight="1" x14ac:dyDescent="0.3">
      <c r="A274" s="48" t="s">
        <v>32</v>
      </c>
      <c r="B274" s="49" t="s">
        <v>143</v>
      </c>
      <c r="C274" s="50">
        <v>1971</v>
      </c>
      <c r="D274" s="51" t="s">
        <v>12</v>
      </c>
      <c r="E274" s="51" t="s">
        <v>344</v>
      </c>
      <c r="F274" s="48"/>
      <c r="G274" s="48"/>
      <c r="H274" s="48" t="s">
        <v>560</v>
      </c>
      <c r="I274" s="199" t="str">
        <f>CONCATENATE(H274,A274)</f>
        <v>861000331</v>
      </c>
      <c r="J274" s="52" t="s">
        <v>252</v>
      </c>
      <c r="K274" s="53">
        <v>4</v>
      </c>
      <c r="L274" s="90"/>
      <c r="M274" s="90" t="s">
        <v>711</v>
      </c>
      <c r="N274" s="162"/>
      <c r="O274" s="90"/>
      <c r="P274" s="53"/>
      <c r="Q274" s="54">
        <v>9150000</v>
      </c>
      <c r="R274" s="54">
        <f>IF(K274=1,Q274+Q274*$C$770,IF(K274=2,Q274+Q274*$C$771,IF(K274=3,Q274+Q274*$C$772,IF(K274=4,Q274+Q274*$C$773,IF(K274=5,Q274+Q274*$C$774,IF(K274=6,Q274+Q274*$C$775))))))</f>
        <v>10426425</v>
      </c>
      <c r="S274" s="22"/>
      <c r="T274" s="116"/>
      <c r="U274" s="111"/>
      <c r="V274" s="14"/>
      <c r="W274" s="14"/>
      <c r="X274" s="14"/>
    </row>
    <row r="275" spans="1:24" s="32" customFormat="1" ht="15.75" customHeight="1" x14ac:dyDescent="0.3">
      <c r="A275" s="48" t="s">
        <v>32</v>
      </c>
      <c r="B275" s="49" t="s">
        <v>143</v>
      </c>
      <c r="C275" s="50">
        <v>1971</v>
      </c>
      <c r="D275" s="51" t="s">
        <v>12</v>
      </c>
      <c r="E275" s="51" t="s">
        <v>344</v>
      </c>
      <c r="F275" s="48"/>
      <c r="G275" s="48"/>
      <c r="H275" s="48" t="s">
        <v>560</v>
      </c>
      <c r="I275" s="199" t="str">
        <f>CONCATENATE(H275,A275)</f>
        <v>861000331</v>
      </c>
      <c r="J275" s="52" t="s">
        <v>251</v>
      </c>
      <c r="K275" s="53">
        <v>4</v>
      </c>
      <c r="L275" s="90"/>
      <c r="M275" s="90" t="s">
        <v>711</v>
      </c>
      <c r="N275" s="162"/>
      <c r="O275" s="90"/>
      <c r="P275" s="53"/>
      <c r="Q275" s="54">
        <v>2514150</v>
      </c>
      <c r="R275" s="54">
        <f>IF(K275=1,Q275+Q275*$C$770,IF(K275=2,Q275+Q275*$C$771,IF(K275=3,Q275+Q275*$C$772,IF(K275=4,Q275+Q275*$C$773,IF(K275=5,Q275+Q275*$C$774,IF(K275=6,Q275+Q275*$C$775))))))</f>
        <v>2864873.9249999998</v>
      </c>
      <c r="S275" s="22"/>
      <c r="T275" s="116"/>
      <c r="U275" s="111"/>
      <c r="V275" s="14"/>
      <c r="W275" s="14"/>
      <c r="X275" s="14"/>
    </row>
    <row r="276" spans="1:24" s="32" customFormat="1" ht="15.75" customHeight="1" x14ac:dyDescent="0.3">
      <c r="A276" s="48" t="s">
        <v>34</v>
      </c>
      <c r="B276" s="49" t="s">
        <v>162</v>
      </c>
      <c r="C276" s="50">
        <v>1977</v>
      </c>
      <c r="D276" s="51" t="s">
        <v>12</v>
      </c>
      <c r="E276" s="51" t="s">
        <v>344</v>
      </c>
      <c r="F276" s="48"/>
      <c r="G276" s="48"/>
      <c r="H276" s="48" t="s">
        <v>560</v>
      </c>
      <c r="I276" s="199" t="str">
        <f>CONCATENATE(H276,A276)</f>
        <v>861000911</v>
      </c>
      <c r="J276" s="52" t="s">
        <v>1001</v>
      </c>
      <c r="K276" s="53">
        <v>4</v>
      </c>
      <c r="L276" s="90"/>
      <c r="M276" s="90" t="s">
        <v>711</v>
      </c>
      <c r="N276" s="162"/>
      <c r="O276" s="90"/>
      <c r="P276" s="53"/>
      <c r="Q276" s="54">
        <v>2500000</v>
      </c>
      <c r="R276" s="54">
        <f>IF(K276=1,Q276+Q276*$C$770,IF(K276=2,Q276+Q276*$C$771,IF(K276=3,Q276+Q276*$C$772,IF(K276=4,Q276+Q276*$C$773,IF(K276=5,Q276+Q276*$C$774,IF(K276=6,Q276+Q276*$C$775))))))</f>
        <v>2848750</v>
      </c>
      <c r="S276" s="22"/>
      <c r="T276" s="116"/>
      <c r="U276" s="111"/>
      <c r="V276" s="14"/>
      <c r="W276" s="14"/>
      <c r="X276" s="14"/>
    </row>
    <row r="277" spans="1:24" s="32" customFormat="1" ht="15.75" customHeight="1" x14ac:dyDescent="0.3">
      <c r="A277" s="48" t="s">
        <v>36</v>
      </c>
      <c r="B277" s="49" t="s">
        <v>156</v>
      </c>
      <c r="C277" s="50">
        <v>1973</v>
      </c>
      <c r="D277" s="51" t="s">
        <v>12</v>
      </c>
      <c r="E277" s="51" t="s">
        <v>344</v>
      </c>
      <c r="F277" s="48"/>
      <c r="G277" s="48"/>
      <c r="H277" s="48" t="s">
        <v>560</v>
      </c>
      <c r="I277" s="199" t="str">
        <f>CONCATENATE(H277,A277)</f>
        <v>861000521</v>
      </c>
      <c r="J277" s="52" t="s">
        <v>280</v>
      </c>
      <c r="K277" s="53">
        <v>4</v>
      </c>
      <c r="L277" s="90"/>
      <c r="M277" s="90" t="s">
        <v>711</v>
      </c>
      <c r="N277" s="162"/>
      <c r="O277" s="90"/>
      <c r="P277" s="53"/>
      <c r="Q277" s="54">
        <v>19100000</v>
      </c>
      <c r="R277" s="54">
        <f>IF(K277=1,Q277+Q277*$C$770,IF(K277=2,Q277+Q277*$C$771,IF(K277=3,Q277+Q277*$C$772,IF(K277=4,Q277+Q277*$C$773,IF(K277=5,Q277+Q277*$C$774,IF(K277=6,Q277+Q277*$C$775))))))</f>
        <v>21764450</v>
      </c>
      <c r="S277" s="22"/>
      <c r="T277" s="116"/>
      <c r="U277" s="111"/>
      <c r="V277" s="14"/>
      <c r="W277" s="14"/>
      <c r="X277" s="14"/>
    </row>
    <row r="278" spans="1:24" s="32" customFormat="1" ht="15.75" customHeight="1" x14ac:dyDescent="0.3">
      <c r="A278" s="48" t="s">
        <v>36</v>
      </c>
      <c r="B278" s="49" t="s">
        <v>156</v>
      </c>
      <c r="C278" s="50">
        <v>1973</v>
      </c>
      <c r="D278" s="51" t="s">
        <v>763</v>
      </c>
      <c r="E278" s="51" t="s">
        <v>344</v>
      </c>
      <c r="F278" s="48"/>
      <c r="G278" s="48"/>
      <c r="H278" s="48" t="s">
        <v>584</v>
      </c>
      <c r="I278" s="199" t="str">
        <f>CONCATENATE(H278,A278)</f>
        <v>830000521</v>
      </c>
      <c r="J278" s="52" t="s">
        <v>363</v>
      </c>
      <c r="K278" s="53">
        <v>4</v>
      </c>
      <c r="L278" s="90"/>
      <c r="M278" s="90" t="s">
        <v>711</v>
      </c>
      <c r="N278" s="162"/>
      <c r="O278" s="90"/>
      <c r="P278" s="53"/>
      <c r="Q278" s="54">
        <v>800000</v>
      </c>
      <c r="R278" s="54">
        <f>IF(K278=1,Q278+Q278*$C$770,IF(K278=2,Q278+Q278*$C$771,IF(K278=3,Q278+Q278*$C$772,IF(K278=4,Q278+Q278*$C$773,IF(K278=5,Q278+Q278*$C$774,IF(K278=6,Q278+Q278*$C$775))))))</f>
        <v>911600</v>
      </c>
      <c r="S278" s="22"/>
      <c r="T278" s="116"/>
      <c r="U278" s="111"/>
      <c r="V278" s="14"/>
      <c r="W278" s="14"/>
      <c r="X278" s="14"/>
    </row>
    <row r="279" spans="1:24" s="32" customFormat="1" ht="15.75" customHeight="1" x14ac:dyDescent="0.3">
      <c r="A279" s="48" t="s">
        <v>36</v>
      </c>
      <c r="B279" s="49" t="s">
        <v>156</v>
      </c>
      <c r="C279" s="50">
        <v>1973</v>
      </c>
      <c r="D279" s="51" t="s">
        <v>12</v>
      </c>
      <c r="E279" s="51" t="s">
        <v>344</v>
      </c>
      <c r="F279" s="48"/>
      <c r="G279" s="48"/>
      <c r="H279" s="48" t="s">
        <v>598</v>
      </c>
      <c r="I279" s="199" t="str">
        <f>CONCATENATE(H279,A279)</f>
        <v>861100521</v>
      </c>
      <c r="J279" s="52" t="s">
        <v>294</v>
      </c>
      <c r="K279" s="53">
        <v>4</v>
      </c>
      <c r="L279" s="90"/>
      <c r="M279" s="90"/>
      <c r="N279" s="162"/>
      <c r="O279" s="90"/>
      <c r="P279" s="53"/>
      <c r="Q279" s="54">
        <v>860000</v>
      </c>
      <c r="R279" s="54">
        <f>IF(K279=1,Q279+Q279*$C$770,IF(K279=2,Q279+Q279*$C$771,IF(K279=3,Q279+Q279*$C$772,IF(K279=4,Q279+Q279*$C$773,IF(K279=5,Q279+Q279*$C$774,IF(K279=6,Q279+Q279*$C$775))))))</f>
        <v>979970</v>
      </c>
      <c r="S279" s="22"/>
      <c r="T279" s="116"/>
      <c r="U279" s="111"/>
      <c r="V279" s="14"/>
      <c r="W279" s="14"/>
      <c r="X279" s="14"/>
    </row>
    <row r="280" spans="1:24" s="32" customFormat="1" ht="15.75" customHeight="1" x14ac:dyDescent="0.3">
      <c r="A280" s="48" t="s">
        <v>40</v>
      </c>
      <c r="B280" s="49" t="s">
        <v>142</v>
      </c>
      <c r="C280" s="50">
        <v>1971</v>
      </c>
      <c r="D280" s="51" t="s">
        <v>12</v>
      </c>
      <c r="E280" s="51" t="s">
        <v>344</v>
      </c>
      <c r="F280" s="48"/>
      <c r="G280" s="48"/>
      <c r="H280" s="48" t="s">
        <v>560</v>
      </c>
      <c r="I280" s="199" t="str">
        <f>CONCATENATE(H280,A280)</f>
        <v>861000321</v>
      </c>
      <c r="J280" s="52" t="s">
        <v>250</v>
      </c>
      <c r="K280" s="53">
        <v>4</v>
      </c>
      <c r="L280" s="90"/>
      <c r="M280" s="90" t="s">
        <v>711</v>
      </c>
      <c r="N280" s="162"/>
      <c r="O280" s="90"/>
      <c r="P280" s="53"/>
      <c r="Q280" s="54">
        <v>1348655</v>
      </c>
      <c r="R280" s="54">
        <f>IF(K280=1,Q280+Q280*$C$770,IF(K280=2,Q280+Q280*$C$771,IF(K280=3,Q280+Q280*$C$772,IF(K280=4,Q280+Q280*$C$773,IF(K280=5,Q280+Q280*$C$774,IF(K280=6,Q280+Q280*$C$775))))))</f>
        <v>1536792.3725000001</v>
      </c>
      <c r="S280" s="22"/>
      <c r="T280" s="116"/>
      <c r="U280" s="111"/>
      <c r="V280" s="14"/>
      <c r="W280" s="14"/>
      <c r="X280" s="14"/>
    </row>
    <row r="281" spans="1:24" s="32" customFormat="1" ht="15.75" customHeight="1" x14ac:dyDescent="0.3">
      <c r="A281" s="48" t="s">
        <v>41</v>
      </c>
      <c r="B281" s="49" t="s">
        <v>168</v>
      </c>
      <c r="C281" s="50">
        <v>1984</v>
      </c>
      <c r="D281" s="51" t="s">
        <v>763</v>
      </c>
      <c r="E281" s="51" t="s">
        <v>763</v>
      </c>
      <c r="F281" s="48"/>
      <c r="G281" s="48"/>
      <c r="H281" s="48" t="s">
        <v>584</v>
      </c>
      <c r="I281" s="199" t="str">
        <f>CONCATENATE(H281,A281)</f>
        <v>830000961</v>
      </c>
      <c r="J281" s="52" t="s">
        <v>363</v>
      </c>
      <c r="K281" s="53">
        <v>4</v>
      </c>
      <c r="L281" s="90"/>
      <c r="M281" s="90" t="s">
        <v>711</v>
      </c>
      <c r="N281" s="162"/>
      <c r="O281" s="90"/>
      <c r="P281" s="53"/>
      <c r="Q281" s="54">
        <v>425000</v>
      </c>
      <c r="R281" s="54">
        <f>IF(K281=1,Q281+Q281*$C$770,IF(K281=2,Q281+Q281*$C$771,IF(K281=3,Q281+Q281*$C$772,IF(K281=4,Q281+Q281*$C$773,IF(K281=5,Q281+Q281*$C$774,IF(K281=6,Q281+Q281*$C$775))))))</f>
        <v>484287.5</v>
      </c>
      <c r="S281" s="22"/>
      <c r="T281" s="116"/>
      <c r="U281" s="111"/>
      <c r="V281" s="14"/>
      <c r="W281" s="14"/>
      <c r="X281" s="14"/>
    </row>
    <row r="282" spans="1:24" s="32" customFormat="1" ht="15.75" customHeight="1" x14ac:dyDescent="0.3">
      <c r="A282" s="48" t="s">
        <v>42</v>
      </c>
      <c r="B282" s="49" t="s">
        <v>159</v>
      </c>
      <c r="C282" s="50">
        <v>1973</v>
      </c>
      <c r="D282" s="51" t="s">
        <v>763</v>
      </c>
      <c r="E282" s="51" t="s">
        <v>344</v>
      </c>
      <c r="F282" s="48"/>
      <c r="G282" s="48"/>
      <c r="H282" s="48" t="s">
        <v>584</v>
      </c>
      <c r="I282" s="199" t="str">
        <f>CONCATENATE(H282,A282)</f>
        <v>830000801</v>
      </c>
      <c r="J282" s="52" t="s">
        <v>363</v>
      </c>
      <c r="K282" s="53">
        <v>4</v>
      </c>
      <c r="L282" s="90"/>
      <c r="M282" s="90" t="s">
        <v>711</v>
      </c>
      <c r="N282" s="162"/>
      <c r="O282" s="90"/>
      <c r="P282" s="53"/>
      <c r="Q282" s="54">
        <v>800000</v>
      </c>
      <c r="R282" s="54">
        <f>IF(K282=1,Q282+Q282*$C$770,IF(K282=2,Q282+Q282*$C$771,IF(K282=3,Q282+Q282*$C$772,IF(K282=4,Q282+Q282*$C$773,IF(K282=5,Q282+Q282*$C$774,IF(K282=6,Q282+Q282*$C$775))))))</f>
        <v>911600</v>
      </c>
      <c r="S282" s="22"/>
      <c r="T282" s="116"/>
      <c r="U282" s="111"/>
      <c r="V282" s="14"/>
      <c r="W282" s="14"/>
      <c r="X282" s="14"/>
    </row>
    <row r="283" spans="1:24" s="32" customFormat="1" ht="15.75" customHeight="1" x14ac:dyDescent="0.3">
      <c r="A283" s="48" t="s">
        <v>47</v>
      </c>
      <c r="B283" s="49" t="s">
        <v>166</v>
      </c>
      <c r="C283" s="50">
        <v>1982</v>
      </c>
      <c r="D283" s="51" t="s">
        <v>12</v>
      </c>
      <c r="E283" s="51" t="s">
        <v>344</v>
      </c>
      <c r="F283" s="48"/>
      <c r="G283" s="48"/>
      <c r="H283" s="48" t="s">
        <v>598</v>
      </c>
      <c r="I283" s="199" t="str">
        <f>CONCATENATE(H283,A283)</f>
        <v>861100941</v>
      </c>
      <c r="J283" s="52" t="s">
        <v>294</v>
      </c>
      <c r="K283" s="53">
        <v>4</v>
      </c>
      <c r="L283" s="90"/>
      <c r="M283" s="90" t="s">
        <v>711</v>
      </c>
      <c r="N283" s="162"/>
      <c r="O283" s="90"/>
      <c r="P283" s="53"/>
      <c r="Q283" s="54">
        <v>758000</v>
      </c>
      <c r="R283" s="54">
        <f>IF(K283=1,Q283+Q283*$C$770,IF(K283=2,Q283+Q283*$C$771,IF(K283=3,Q283+Q283*$C$772,IF(K283=4,Q283+Q283*$C$773,IF(K283=5,Q283+Q283*$C$774,IF(K283=6,Q283+Q283*$C$775))))))</f>
        <v>863741</v>
      </c>
      <c r="S283" s="22"/>
      <c r="T283" s="116"/>
      <c r="U283" s="111"/>
      <c r="V283" s="14"/>
      <c r="W283" s="14"/>
      <c r="X283" s="14"/>
    </row>
    <row r="284" spans="1:24" s="32" customFormat="1" ht="15.75" customHeight="1" x14ac:dyDescent="0.3">
      <c r="A284" s="48" t="s">
        <v>68</v>
      </c>
      <c r="B284" s="49" t="s">
        <v>149</v>
      </c>
      <c r="C284" s="50">
        <v>1987</v>
      </c>
      <c r="D284" s="51" t="s">
        <v>763</v>
      </c>
      <c r="E284" s="51" t="s">
        <v>763</v>
      </c>
      <c r="F284" s="48"/>
      <c r="G284" s="48"/>
      <c r="H284" s="48" t="s">
        <v>584</v>
      </c>
      <c r="I284" s="199" t="str">
        <f>CONCATENATE(H284,A284)</f>
        <v>830000411</v>
      </c>
      <c r="J284" s="52" t="s">
        <v>363</v>
      </c>
      <c r="K284" s="53">
        <v>4</v>
      </c>
      <c r="L284" s="90"/>
      <c r="M284" s="90" t="s">
        <v>711</v>
      </c>
      <c r="N284" s="162"/>
      <c r="O284" s="90"/>
      <c r="P284" s="53"/>
      <c r="Q284" s="54">
        <v>425000</v>
      </c>
      <c r="R284" s="54">
        <f>IF(K284=1,Q284+Q284*$C$770,IF(K284=2,Q284+Q284*$C$771,IF(K284=3,Q284+Q284*$C$772,IF(K284=4,Q284+Q284*$C$773,IF(K284=5,Q284+Q284*$C$774,IF(K284=6,Q284+Q284*$C$775))))))</f>
        <v>484287.5</v>
      </c>
      <c r="S284" s="22"/>
      <c r="T284" s="116"/>
      <c r="U284" s="112"/>
      <c r="V284" s="14"/>
      <c r="W284" s="14"/>
      <c r="X284" s="14"/>
    </row>
    <row r="285" spans="1:24" s="32" customFormat="1" ht="15.75" customHeight="1" x14ac:dyDescent="0.3">
      <c r="A285" s="48" t="s">
        <v>82</v>
      </c>
      <c r="B285" s="49" t="s">
        <v>171</v>
      </c>
      <c r="C285" s="50">
        <v>2002</v>
      </c>
      <c r="D285" s="51" t="s">
        <v>763</v>
      </c>
      <c r="E285" s="51" t="s">
        <v>763</v>
      </c>
      <c r="F285" s="48"/>
      <c r="G285" s="48"/>
      <c r="H285" s="48" t="s">
        <v>584</v>
      </c>
      <c r="I285" s="199" t="str">
        <f>CONCATENATE(H285,A285)</f>
        <v>830002071</v>
      </c>
      <c r="J285" s="52" t="s">
        <v>363</v>
      </c>
      <c r="K285" s="53">
        <v>4</v>
      </c>
      <c r="L285" s="90"/>
      <c r="M285" s="90" t="s">
        <v>711</v>
      </c>
      <c r="N285" s="162"/>
      <c r="O285" s="90"/>
      <c r="P285" s="53"/>
      <c r="Q285" s="54">
        <v>425000</v>
      </c>
      <c r="R285" s="54">
        <f>IF(K285=1,Q285+Q285*$C$770,IF(K285=2,Q285+Q285*$C$771,IF(K285=3,Q285+Q285*$C$772,IF(K285=4,Q285+Q285*$C$773,IF(K285=5,Q285+Q285*$C$774,IF(K285=6,Q285+Q285*$C$775))))))</f>
        <v>484287.5</v>
      </c>
      <c r="S285" s="22"/>
      <c r="T285" s="116"/>
      <c r="U285" s="112"/>
      <c r="V285" s="14"/>
      <c r="W285" s="14"/>
      <c r="X285" s="14"/>
    </row>
    <row r="286" spans="1:24" s="32" customFormat="1" ht="15.75" customHeight="1" x14ac:dyDescent="0.3">
      <c r="A286" s="48" t="s">
        <v>85</v>
      </c>
      <c r="B286" s="49" t="s">
        <v>135</v>
      </c>
      <c r="C286" s="50">
        <v>1977</v>
      </c>
      <c r="D286" s="51" t="s">
        <v>763</v>
      </c>
      <c r="E286" s="51" t="s">
        <v>344</v>
      </c>
      <c r="F286" s="48"/>
      <c r="G286" s="48"/>
      <c r="H286" s="48" t="s">
        <v>584</v>
      </c>
      <c r="I286" s="199" t="str">
        <f>CONCATENATE(H286,A286)</f>
        <v>830000132</v>
      </c>
      <c r="J286" s="52" t="s">
        <v>363</v>
      </c>
      <c r="K286" s="53">
        <v>4</v>
      </c>
      <c r="L286" s="90"/>
      <c r="M286" s="90" t="s">
        <v>711</v>
      </c>
      <c r="N286" s="162"/>
      <c r="O286" s="90"/>
      <c r="P286" s="53"/>
      <c r="Q286" s="54">
        <v>425000</v>
      </c>
      <c r="R286" s="54">
        <f>IF(K286=1,Q286+Q286*$C$770,IF(K286=2,Q286+Q286*$C$771,IF(K286=3,Q286+Q286*$C$772,IF(K286=4,Q286+Q286*$C$773,IF(K286=5,Q286+Q286*$C$774,IF(K286=6,Q286+Q286*$C$775))))))</f>
        <v>484287.5</v>
      </c>
      <c r="S286" s="22"/>
      <c r="T286" s="116"/>
      <c r="U286" s="112"/>
      <c r="V286" s="14"/>
      <c r="W286" s="14"/>
      <c r="X286" s="14"/>
    </row>
    <row r="287" spans="1:24" s="32" customFormat="1" ht="15.75" customHeight="1" x14ac:dyDescent="0.3">
      <c r="A287" s="48" t="s">
        <v>16</v>
      </c>
      <c r="B287" s="49" t="s">
        <v>145</v>
      </c>
      <c r="C287" s="50">
        <v>1973</v>
      </c>
      <c r="D287" s="51" t="s">
        <v>763</v>
      </c>
      <c r="E287" s="51" t="s">
        <v>344</v>
      </c>
      <c r="F287" s="48"/>
      <c r="G287" s="48"/>
      <c r="H287" s="48" t="s">
        <v>584</v>
      </c>
      <c r="I287" s="199" t="str">
        <f>CONCATENATE(H287,A287)</f>
        <v>830000342</v>
      </c>
      <c r="J287" s="52" t="s">
        <v>363</v>
      </c>
      <c r="K287" s="53">
        <v>5</v>
      </c>
      <c r="L287" s="90"/>
      <c r="M287" s="90" t="s">
        <v>711</v>
      </c>
      <c r="N287" s="162"/>
      <c r="O287" s="90"/>
      <c r="P287" s="53"/>
      <c r="Q287" s="54">
        <v>650000</v>
      </c>
      <c r="R287" s="54">
        <f>IF(K287=1,Q287+Q287*$C$770,IF(K287=2,Q287+Q287*$C$771,IF(K287=3,Q287+Q287*$C$772,IF(K287=4,Q287+Q287*$C$773,IF(K287=5,Q287+Q287*$C$774,IF(K287=6,Q287+Q287*$C$775))))))</f>
        <v>773630</v>
      </c>
      <c r="S287" s="22"/>
      <c r="T287" s="116"/>
      <c r="U287" s="112"/>
      <c r="V287" s="14"/>
      <c r="W287" s="14"/>
      <c r="X287" s="14"/>
    </row>
    <row r="288" spans="1:24" s="32" customFormat="1" ht="15.75" customHeight="1" x14ac:dyDescent="0.3">
      <c r="A288" s="48" t="s">
        <v>17</v>
      </c>
      <c r="B288" s="49" t="s">
        <v>165</v>
      </c>
      <c r="C288" s="50">
        <v>1979</v>
      </c>
      <c r="D288" s="51" t="s">
        <v>12</v>
      </c>
      <c r="E288" s="51" t="s">
        <v>344</v>
      </c>
      <c r="F288" s="48"/>
      <c r="G288" s="48"/>
      <c r="H288" s="48" t="s">
        <v>598</v>
      </c>
      <c r="I288" s="199" t="str">
        <f>CONCATENATE(H288,A288)</f>
        <v>861100932</v>
      </c>
      <c r="J288" s="52" t="s">
        <v>294</v>
      </c>
      <c r="K288" s="53">
        <v>5</v>
      </c>
      <c r="L288" s="90"/>
      <c r="M288" s="90" t="s">
        <v>711</v>
      </c>
      <c r="N288" s="162"/>
      <c r="O288" s="90"/>
      <c r="P288" s="53"/>
      <c r="Q288" s="54">
        <v>650000</v>
      </c>
      <c r="R288" s="54">
        <f>IF(K288=1,Q288+Q288*$C$770,IF(K288=2,Q288+Q288*$C$771,IF(K288=3,Q288+Q288*$C$772,IF(K288=4,Q288+Q288*$C$773,IF(K288=5,Q288+Q288*$C$774,IF(K288=6,Q288+Q288*$C$775))))))</f>
        <v>773630</v>
      </c>
      <c r="S288" s="22"/>
      <c r="T288" s="116"/>
      <c r="U288" s="113"/>
      <c r="V288" s="14"/>
      <c r="W288" s="14"/>
      <c r="X288" s="14"/>
    </row>
    <row r="289" spans="1:24" s="32" customFormat="1" ht="15.75" customHeight="1" x14ac:dyDescent="0.3">
      <c r="A289" s="48" t="s">
        <v>588</v>
      </c>
      <c r="B289" s="49" t="s">
        <v>180</v>
      </c>
      <c r="C289" s="50"/>
      <c r="D289" s="51" t="s">
        <v>12</v>
      </c>
      <c r="E289" s="51" t="s">
        <v>345</v>
      </c>
      <c r="F289" s="48"/>
      <c r="G289" s="48"/>
      <c r="H289" s="48" t="s">
        <v>642</v>
      </c>
      <c r="I289" s="198" t="str">
        <f>CONCATENATE(H289,A289)</f>
        <v>852109061</v>
      </c>
      <c r="J289" s="55" t="s">
        <v>365</v>
      </c>
      <c r="K289" s="53">
        <v>5</v>
      </c>
      <c r="L289" s="90" t="s">
        <v>795</v>
      </c>
      <c r="M289" s="90" t="s">
        <v>711</v>
      </c>
      <c r="N289" s="162"/>
      <c r="O289" s="90" t="s">
        <v>728</v>
      </c>
      <c r="P289" s="53"/>
      <c r="Q289" s="54">
        <v>200000</v>
      </c>
      <c r="R289" s="54">
        <f>IF(K289=1,Q289+Q289*$C$770,IF(K289=2,Q289+Q289*$C$771,IF(K289=3,Q289+Q289*$C$772,IF(K289=4,Q289+Q289*$C$773,IF(K289=5,Q289+Q289*$C$774,IF(K289=6,Q289+Q289*$C$775))))))</f>
        <v>238040</v>
      </c>
      <c r="S289" s="22"/>
      <c r="T289" s="116"/>
      <c r="U289" s="111"/>
      <c r="V289" s="14"/>
      <c r="W289" s="14"/>
      <c r="X289" s="14"/>
    </row>
    <row r="290" spans="1:24" s="32" customFormat="1" ht="15.75" customHeight="1" x14ac:dyDescent="0.3">
      <c r="A290" s="48" t="s">
        <v>588</v>
      </c>
      <c r="B290" s="49" t="s">
        <v>180</v>
      </c>
      <c r="C290" s="50"/>
      <c r="D290" s="51" t="s">
        <v>12</v>
      </c>
      <c r="E290" s="51" t="s">
        <v>345</v>
      </c>
      <c r="F290" s="48"/>
      <c r="G290" s="48"/>
      <c r="H290" s="48" t="s">
        <v>986</v>
      </c>
      <c r="I290" s="198" t="str">
        <f>CONCATENATE(H290,A290)</f>
        <v>852119061</v>
      </c>
      <c r="J290" s="55" t="s">
        <v>365</v>
      </c>
      <c r="K290" s="53">
        <v>5</v>
      </c>
      <c r="L290" s="90" t="s">
        <v>796</v>
      </c>
      <c r="M290" s="90" t="s">
        <v>987</v>
      </c>
      <c r="N290" s="162"/>
      <c r="O290" s="90" t="s">
        <v>786</v>
      </c>
      <c r="P290" s="53"/>
      <c r="Q290" s="54">
        <v>200000</v>
      </c>
      <c r="R290" s="54">
        <f>IF(K290=1,Q290+Q290*$C$770,IF(K290=2,Q290+Q290*$C$771,IF(K290=3,Q290+Q290*$C$772,IF(K290=4,Q290+Q290*$C$773,IF(K290=5,Q290+Q290*$C$774,IF(K290=6,Q290+Q290*$C$775))))))</f>
        <v>238040</v>
      </c>
      <c r="S290" s="22"/>
      <c r="T290" s="116"/>
      <c r="U290" s="111"/>
      <c r="V290" s="14"/>
      <c r="W290" s="14"/>
      <c r="X290" s="14"/>
    </row>
    <row r="291" spans="1:24" s="32" customFormat="1" ht="15.75" customHeight="1" x14ac:dyDescent="0.3">
      <c r="A291" s="48" t="s">
        <v>32</v>
      </c>
      <c r="B291" s="49" t="s">
        <v>143</v>
      </c>
      <c r="C291" s="50">
        <v>1971</v>
      </c>
      <c r="D291" s="51" t="s">
        <v>763</v>
      </c>
      <c r="E291" s="51" t="s">
        <v>763</v>
      </c>
      <c r="F291" s="48"/>
      <c r="G291" s="48"/>
      <c r="H291" s="48" t="s">
        <v>584</v>
      </c>
      <c r="I291" s="199" t="str">
        <f>CONCATENATE(H291,A291)</f>
        <v>830000331</v>
      </c>
      <c r="J291" s="52" t="s">
        <v>363</v>
      </c>
      <c r="K291" s="53">
        <v>5</v>
      </c>
      <c r="L291" s="90"/>
      <c r="M291" s="90" t="s">
        <v>711</v>
      </c>
      <c r="N291" s="162"/>
      <c r="O291" s="90"/>
      <c r="P291" s="53"/>
      <c r="Q291" s="54">
        <v>800000</v>
      </c>
      <c r="R291" s="54">
        <f>IF(K291=1,Q291+Q291*$C$770,IF(K291=2,Q291+Q291*$C$771,IF(K291=3,Q291+Q291*$C$772,IF(K291=4,Q291+Q291*$C$773,IF(K291=5,Q291+Q291*$C$774,IF(K291=6,Q291+Q291*$C$775))))))</f>
        <v>952160</v>
      </c>
      <c r="S291" s="22"/>
      <c r="T291" s="116"/>
      <c r="U291" s="111"/>
      <c r="V291" s="14"/>
      <c r="W291" s="14"/>
      <c r="X291" s="14"/>
    </row>
    <row r="292" spans="1:24" s="32" customFormat="1" ht="15.75" customHeight="1" x14ac:dyDescent="0.3">
      <c r="A292" s="48" t="s">
        <v>31</v>
      </c>
      <c r="B292" s="49" t="s">
        <v>139</v>
      </c>
      <c r="C292" s="50">
        <v>1964</v>
      </c>
      <c r="D292" s="51" t="s">
        <v>763</v>
      </c>
      <c r="E292" s="51" t="s">
        <v>763</v>
      </c>
      <c r="F292" s="48"/>
      <c r="G292" s="48"/>
      <c r="H292" s="48" t="s">
        <v>584</v>
      </c>
      <c r="I292" s="199" t="str">
        <f>CONCATENATE(H292,A292)</f>
        <v>830000261</v>
      </c>
      <c r="J292" s="52" t="s">
        <v>363</v>
      </c>
      <c r="K292" s="53">
        <v>5</v>
      </c>
      <c r="L292" s="90"/>
      <c r="M292" s="90" t="s">
        <v>711</v>
      </c>
      <c r="N292" s="162"/>
      <c r="O292" s="90"/>
      <c r="P292" s="53"/>
      <c r="Q292" s="54">
        <v>650000</v>
      </c>
      <c r="R292" s="54">
        <f>IF(K292=1,Q292+Q292*$C$770,IF(K292=2,Q292+Q292*$C$771,IF(K292=3,Q292+Q292*$C$772,IF(K292=4,Q292+Q292*$C$773,IF(K292=5,Q292+Q292*$C$774,IF(K292=6,Q292+Q292*$C$775))))))</f>
        <v>773630</v>
      </c>
      <c r="S292" s="22"/>
      <c r="T292" s="116"/>
      <c r="U292" s="111"/>
      <c r="V292" s="14"/>
      <c r="W292" s="14"/>
      <c r="X292" s="14"/>
    </row>
    <row r="293" spans="1:24" s="32" customFormat="1" ht="15.75" customHeight="1" x14ac:dyDescent="0.3">
      <c r="A293" s="48" t="s">
        <v>46</v>
      </c>
      <c r="B293" s="49" t="s">
        <v>114</v>
      </c>
      <c r="C293" s="50">
        <v>2000</v>
      </c>
      <c r="D293" s="51" t="s">
        <v>763</v>
      </c>
      <c r="E293" s="51" t="s">
        <v>763</v>
      </c>
      <c r="F293" s="48"/>
      <c r="G293" s="48"/>
      <c r="H293" s="48" t="s">
        <v>584</v>
      </c>
      <c r="I293" s="199" t="str">
        <f>CONCATENATE(H293,A293)</f>
        <v>830000073</v>
      </c>
      <c r="J293" s="52" t="s">
        <v>363</v>
      </c>
      <c r="K293" s="53">
        <v>5</v>
      </c>
      <c r="L293" s="90"/>
      <c r="M293" s="90" t="s">
        <v>711</v>
      </c>
      <c r="N293" s="162"/>
      <c r="O293" s="90"/>
      <c r="P293" s="53"/>
      <c r="Q293" s="54">
        <v>800000</v>
      </c>
      <c r="R293" s="54">
        <f>IF(K293=1,Q293+Q293*$C$770,IF(K293=2,Q293+Q293*$C$771,IF(K293=3,Q293+Q293*$C$772,IF(K293=4,Q293+Q293*$C$773,IF(K293=5,Q293+Q293*$C$774,IF(K293=6,Q293+Q293*$C$775))))))</f>
        <v>952160</v>
      </c>
      <c r="S293" s="22"/>
      <c r="T293" s="116"/>
      <c r="U293" s="111"/>
      <c r="V293" s="14"/>
      <c r="W293" s="14"/>
      <c r="X293" s="14"/>
    </row>
    <row r="294" spans="1:24" s="32" customFormat="1" ht="15.75" customHeight="1" x14ac:dyDescent="0.3">
      <c r="A294" s="48" t="s">
        <v>44</v>
      </c>
      <c r="B294" s="49" t="s">
        <v>172</v>
      </c>
      <c r="C294" s="50">
        <v>2005</v>
      </c>
      <c r="D294" s="51" t="s">
        <v>763</v>
      </c>
      <c r="E294" s="51" t="s">
        <v>763</v>
      </c>
      <c r="F294" s="48"/>
      <c r="G294" s="48"/>
      <c r="H294" s="48" t="s">
        <v>584</v>
      </c>
      <c r="I294" s="199" t="str">
        <f>CONCATENATE(H294,A294)</f>
        <v>830002081</v>
      </c>
      <c r="J294" s="52" t="s">
        <v>363</v>
      </c>
      <c r="K294" s="53">
        <v>5</v>
      </c>
      <c r="L294" s="90"/>
      <c r="M294" s="90" t="s">
        <v>711</v>
      </c>
      <c r="N294" s="162"/>
      <c r="O294" s="90"/>
      <c r="P294" s="53"/>
      <c r="Q294" s="54">
        <v>425000</v>
      </c>
      <c r="R294" s="54">
        <f>IF(K294=1,Q294+Q294*$C$770,IF(K294=2,Q294+Q294*$C$771,IF(K294=3,Q294+Q294*$C$772,IF(K294=4,Q294+Q294*$C$773,IF(K294=5,Q294+Q294*$C$774,IF(K294=6,Q294+Q294*$C$775))))))</f>
        <v>505835</v>
      </c>
      <c r="S294" s="22"/>
      <c r="T294" s="116"/>
      <c r="U294" s="111"/>
      <c r="V294" s="15"/>
      <c r="W294" s="14"/>
      <c r="X294" s="14"/>
    </row>
    <row r="295" spans="1:24" s="32" customFormat="1" ht="15.75" customHeight="1" x14ac:dyDescent="0.3">
      <c r="A295" s="48" t="s">
        <v>30</v>
      </c>
      <c r="B295" s="49" t="s">
        <v>151</v>
      </c>
      <c r="C295" s="50">
        <v>1989</v>
      </c>
      <c r="D295" s="51" t="s">
        <v>763</v>
      </c>
      <c r="E295" s="51" t="s">
        <v>763</v>
      </c>
      <c r="F295" s="48"/>
      <c r="G295" s="48"/>
      <c r="H295" s="48" t="s">
        <v>584</v>
      </c>
      <c r="I295" s="199" t="str">
        <f>CONCATENATE(H295,A295)</f>
        <v>830000451</v>
      </c>
      <c r="J295" s="52" t="s">
        <v>363</v>
      </c>
      <c r="K295" s="53">
        <v>5</v>
      </c>
      <c r="L295" s="90"/>
      <c r="M295" s="90" t="s">
        <v>711</v>
      </c>
      <c r="N295" s="162"/>
      <c r="O295" s="90"/>
      <c r="P295" s="53"/>
      <c r="Q295" s="54">
        <v>425000</v>
      </c>
      <c r="R295" s="54">
        <f>IF(K295=1,Q295+Q295*$C$770,IF(K295=2,Q295+Q295*$C$771,IF(K295=3,Q295+Q295*$C$772,IF(K295=4,Q295+Q295*$C$773,IF(K295=5,Q295+Q295*$C$774,IF(K295=6,Q295+Q295*$C$775))))))</f>
        <v>505835</v>
      </c>
      <c r="S295" s="22"/>
      <c r="T295" s="116"/>
      <c r="U295" s="111"/>
      <c r="V295" s="15"/>
      <c r="W295" s="14"/>
      <c r="X295" s="14"/>
    </row>
    <row r="296" spans="1:24" s="32" customFormat="1" ht="15.75" customHeight="1" x14ac:dyDescent="0.3">
      <c r="A296" s="48" t="s">
        <v>50</v>
      </c>
      <c r="B296" s="49" t="s">
        <v>155</v>
      </c>
      <c r="C296" s="50">
        <v>1973</v>
      </c>
      <c r="D296" s="51" t="s">
        <v>12</v>
      </c>
      <c r="E296" s="51" t="s">
        <v>344</v>
      </c>
      <c r="F296" s="48"/>
      <c r="G296" s="48"/>
      <c r="H296" s="48" t="s">
        <v>560</v>
      </c>
      <c r="I296" s="199" t="str">
        <f>CONCATENATE(H296,A296)</f>
        <v>861000501</v>
      </c>
      <c r="J296" s="52" t="s">
        <v>280</v>
      </c>
      <c r="K296" s="53">
        <v>5</v>
      </c>
      <c r="L296" s="90"/>
      <c r="M296" s="90" t="s">
        <v>711</v>
      </c>
      <c r="N296" s="162"/>
      <c r="O296" s="90"/>
      <c r="P296" s="53"/>
      <c r="Q296" s="54">
        <v>7000000</v>
      </c>
      <c r="R296" s="54">
        <f>IF(K296=1,Q296+Q296*$C$770,IF(K296=2,Q296+Q296*$C$771,IF(K296=3,Q296+Q296*$C$772,IF(K296=4,Q296+Q296*$C$773,IF(K296=5,Q296+Q296*$C$774,IF(K296=6,Q296+Q296*$C$775))))))</f>
        <v>8331400</v>
      </c>
      <c r="S296" s="22"/>
      <c r="T296" s="116"/>
      <c r="U296" s="111"/>
      <c r="V296" s="15"/>
      <c r="W296" s="14"/>
      <c r="X296" s="14"/>
    </row>
    <row r="297" spans="1:24" s="32" customFormat="1" ht="15.75" customHeight="1" x14ac:dyDescent="0.3">
      <c r="A297" s="48" t="s">
        <v>57</v>
      </c>
      <c r="B297" s="49" t="s">
        <v>161</v>
      </c>
      <c r="C297" s="50">
        <v>2003</v>
      </c>
      <c r="D297" s="51" t="s">
        <v>763</v>
      </c>
      <c r="E297" s="51" t="s">
        <v>763</v>
      </c>
      <c r="F297" s="48"/>
      <c r="G297" s="48"/>
      <c r="H297" s="48" t="s">
        <v>584</v>
      </c>
      <c r="I297" s="199" t="str">
        <f>CONCATENATE(H297,A297)</f>
        <v>830000902</v>
      </c>
      <c r="J297" s="52" t="s">
        <v>363</v>
      </c>
      <c r="K297" s="53">
        <v>5</v>
      </c>
      <c r="L297" s="90"/>
      <c r="M297" s="90" t="s">
        <v>711</v>
      </c>
      <c r="N297" s="162"/>
      <c r="O297" s="90"/>
      <c r="P297" s="53"/>
      <c r="Q297" s="54">
        <v>425000</v>
      </c>
      <c r="R297" s="54">
        <f>IF(K297=1,Q297+Q297*$C$770,IF(K297=2,Q297+Q297*$C$771,IF(K297=3,Q297+Q297*$C$772,IF(K297=4,Q297+Q297*$C$773,IF(K297=5,Q297+Q297*$C$774,IF(K297=6,Q297+Q297*$C$775))))))</f>
        <v>505835</v>
      </c>
      <c r="S297" s="22"/>
      <c r="T297" s="116"/>
      <c r="U297" s="111"/>
      <c r="V297" s="15"/>
      <c r="W297" s="14"/>
      <c r="X297" s="14"/>
    </row>
    <row r="298" spans="1:24" s="32" customFormat="1" ht="15.75" customHeight="1" x14ac:dyDescent="0.3">
      <c r="A298" s="48" t="s">
        <v>56</v>
      </c>
      <c r="B298" s="49" t="s">
        <v>163</v>
      </c>
      <c r="C298" s="50">
        <v>1977</v>
      </c>
      <c r="D298" s="51" t="s">
        <v>763</v>
      </c>
      <c r="E298" s="51" t="s">
        <v>763</v>
      </c>
      <c r="F298" s="48"/>
      <c r="G298" s="48"/>
      <c r="H298" s="48" t="s">
        <v>584</v>
      </c>
      <c r="I298" s="199" t="str">
        <f>CONCATENATE(H298,A298)</f>
        <v>830000921</v>
      </c>
      <c r="J298" s="52" t="s">
        <v>363</v>
      </c>
      <c r="K298" s="53">
        <v>5</v>
      </c>
      <c r="L298" s="90"/>
      <c r="M298" s="90" t="s">
        <v>711</v>
      </c>
      <c r="N298" s="162"/>
      <c r="O298" s="90"/>
      <c r="P298" s="53"/>
      <c r="Q298" s="54">
        <v>800000</v>
      </c>
      <c r="R298" s="54">
        <f>IF(K298=1,Q298+Q298*$C$770,IF(K298=2,Q298+Q298*$C$771,IF(K298=3,Q298+Q298*$C$772,IF(K298=4,Q298+Q298*$C$773,IF(K298=5,Q298+Q298*$C$774,IF(K298=6,Q298+Q298*$C$775))))))</f>
        <v>952160</v>
      </c>
      <c r="S298" s="22"/>
      <c r="T298" s="116"/>
      <c r="U298" s="111"/>
      <c r="V298" s="15"/>
      <c r="W298" s="14"/>
      <c r="X298" s="14"/>
    </row>
    <row r="299" spans="1:24" s="32" customFormat="1" ht="15.75" customHeight="1" x14ac:dyDescent="0.3">
      <c r="A299" s="48" t="s">
        <v>59</v>
      </c>
      <c r="B299" s="49" t="s">
        <v>164</v>
      </c>
      <c r="C299" s="50">
        <v>1977</v>
      </c>
      <c r="D299" s="51" t="s">
        <v>12</v>
      </c>
      <c r="E299" s="51" t="s">
        <v>344</v>
      </c>
      <c r="F299" s="48"/>
      <c r="G299" s="48"/>
      <c r="H299" s="48" t="s">
        <v>560</v>
      </c>
      <c r="I299" s="199" t="str">
        <f>CONCATENATE(H299,A299)</f>
        <v>861000931</v>
      </c>
      <c r="J299" s="52" t="s">
        <v>264</v>
      </c>
      <c r="K299" s="53">
        <v>5</v>
      </c>
      <c r="L299" s="90"/>
      <c r="M299" s="90" t="s">
        <v>711</v>
      </c>
      <c r="N299" s="162"/>
      <c r="O299" s="90"/>
      <c r="P299" s="53"/>
      <c r="Q299" s="54">
        <v>9000000</v>
      </c>
      <c r="R299" s="54">
        <f>IF(K299=1,Q299+Q299*$C$770,IF(K299=2,Q299+Q299*$C$771,IF(K299=3,Q299+Q299*$C$772,IF(K299=4,Q299+Q299*$C$773,IF(K299=5,Q299+Q299*$C$774,IF(K299=6,Q299+Q299*$C$775))))))</f>
        <v>10711800</v>
      </c>
      <c r="S299" s="22"/>
      <c r="T299" s="116"/>
      <c r="U299" s="111"/>
      <c r="V299" s="15"/>
      <c r="W299" s="14"/>
      <c r="X299" s="14"/>
    </row>
    <row r="300" spans="1:24" s="32" customFormat="1" ht="15.75" customHeight="1" x14ac:dyDescent="0.3">
      <c r="A300" s="48" t="s">
        <v>59</v>
      </c>
      <c r="B300" s="49" t="s">
        <v>164</v>
      </c>
      <c r="C300" s="50">
        <v>1977</v>
      </c>
      <c r="D300" s="51" t="s">
        <v>348</v>
      </c>
      <c r="E300" s="51" t="s">
        <v>344</v>
      </c>
      <c r="F300" s="48"/>
      <c r="G300" s="48"/>
      <c r="H300" s="48" t="s">
        <v>584</v>
      </c>
      <c r="I300" s="199" t="str">
        <f>CONCATENATE(H300,A300)</f>
        <v>830000931</v>
      </c>
      <c r="J300" s="52" t="s">
        <v>271</v>
      </c>
      <c r="K300" s="53">
        <v>5</v>
      </c>
      <c r="L300" s="90"/>
      <c r="M300" s="90" t="s">
        <v>711</v>
      </c>
      <c r="N300" s="162"/>
      <c r="O300" s="90"/>
      <c r="P300" s="53"/>
      <c r="Q300" s="54">
        <v>300000</v>
      </c>
      <c r="R300" s="54">
        <f>IF(K300=1,Q300+Q300*$C$770,IF(K300=2,Q300+Q300*$C$771,IF(K300=3,Q300+Q300*$C$772,IF(K300=4,Q300+Q300*$C$773,IF(K300=5,Q300+Q300*$C$774,IF(K300=6,Q300+Q300*$C$775))))))</f>
        <v>357060</v>
      </c>
      <c r="S300" s="22"/>
      <c r="T300" s="116"/>
      <c r="U300" s="111"/>
      <c r="V300" s="15"/>
      <c r="W300" s="14"/>
      <c r="X300" s="14"/>
    </row>
    <row r="301" spans="1:24" s="32" customFormat="1" ht="15.75" customHeight="1" x14ac:dyDescent="0.3">
      <c r="A301" s="48" t="s">
        <v>63</v>
      </c>
      <c r="B301" s="49" t="s">
        <v>138</v>
      </c>
      <c r="C301" s="50">
        <v>1981</v>
      </c>
      <c r="D301" s="51" t="s">
        <v>12</v>
      </c>
      <c r="E301" s="51" t="s">
        <v>344</v>
      </c>
      <c r="F301" s="48"/>
      <c r="G301" s="48"/>
      <c r="H301" s="48" t="s">
        <v>560</v>
      </c>
      <c r="I301" s="199" t="str">
        <f>CONCATENATE(H301,A301)</f>
        <v>861000251</v>
      </c>
      <c r="J301" s="52" t="s">
        <v>242</v>
      </c>
      <c r="K301" s="53">
        <v>5</v>
      </c>
      <c r="L301" s="90"/>
      <c r="M301" s="90" t="s">
        <v>711</v>
      </c>
      <c r="N301" s="162"/>
      <c r="O301" s="90"/>
      <c r="P301" s="53"/>
      <c r="Q301" s="54">
        <f>3107830+857711</f>
        <v>3965541</v>
      </c>
      <c r="R301" s="54">
        <f>IF(K301=1,Q301+Q301*$C$770,IF(K301=2,Q301+Q301*$C$771,IF(K301=3,Q301+Q301*$C$772,IF(K301=4,Q301+Q301*$C$773,IF(K301=5,Q301+Q301*$C$774,IF(K301=6,Q301+Q301*$C$775))))))</f>
        <v>4719786.8981999997</v>
      </c>
      <c r="S301" s="22"/>
      <c r="T301" s="116"/>
      <c r="U301" s="111"/>
      <c r="V301" s="15"/>
      <c r="W301" s="14"/>
      <c r="X301" s="14"/>
    </row>
    <row r="302" spans="1:24" s="32" customFormat="1" ht="15.75" customHeight="1" x14ac:dyDescent="0.3">
      <c r="A302" s="48" t="s">
        <v>73</v>
      </c>
      <c r="B302" s="49" t="s">
        <v>113</v>
      </c>
      <c r="C302" s="50">
        <v>2000</v>
      </c>
      <c r="D302" s="51" t="s">
        <v>763</v>
      </c>
      <c r="E302" s="51" t="s">
        <v>763</v>
      </c>
      <c r="F302" s="48"/>
      <c r="G302" s="48"/>
      <c r="H302" s="48" t="s">
        <v>584</v>
      </c>
      <c r="I302" s="199" t="str">
        <f>CONCATENATE(H302,A302)</f>
        <v>830000072</v>
      </c>
      <c r="J302" s="52" t="s">
        <v>363</v>
      </c>
      <c r="K302" s="53">
        <v>5</v>
      </c>
      <c r="L302" s="90"/>
      <c r="M302" s="90" t="s">
        <v>711</v>
      </c>
      <c r="N302" s="162"/>
      <c r="O302" s="90"/>
      <c r="P302" s="53"/>
      <c r="Q302" s="54">
        <v>425000</v>
      </c>
      <c r="R302" s="54">
        <f>IF(K302=1,Q302+Q302*$C$770,IF(K302=2,Q302+Q302*$C$771,IF(K302=3,Q302+Q302*$C$772,IF(K302=4,Q302+Q302*$C$773,IF(K302=5,Q302+Q302*$C$774,IF(K302=6,Q302+Q302*$C$775))))))</f>
        <v>505835</v>
      </c>
      <c r="S302" s="22"/>
      <c r="T302" s="116"/>
      <c r="U302" s="112"/>
      <c r="V302" s="15"/>
      <c r="W302" s="14"/>
      <c r="X302" s="14"/>
    </row>
    <row r="303" spans="1:24" s="32" customFormat="1" ht="15.75" customHeight="1" x14ac:dyDescent="0.3">
      <c r="A303" s="48" t="s">
        <v>77</v>
      </c>
      <c r="B303" s="49" t="s">
        <v>93</v>
      </c>
      <c r="C303" s="50">
        <v>2000</v>
      </c>
      <c r="D303" s="51" t="s">
        <v>763</v>
      </c>
      <c r="E303" s="51" t="s">
        <v>763</v>
      </c>
      <c r="F303" s="48"/>
      <c r="G303" s="48"/>
      <c r="H303" s="48" t="s">
        <v>584</v>
      </c>
      <c r="I303" s="199" t="str">
        <f>CONCATENATE(H303,A303)</f>
        <v>830000032</v>
      </c>
      <c r="J303" s="52" t="s">
        <v>363</v>
      </c>
      <c r="K303" s="53">
        <v>5</v>
      </c>
      <c r="L303" s="90"/>
      <c r="M303" s="90" t="s">
        <v>711</v>
      </c>
      <c r="N303" s="162"/>
      <c r="O303" s="90"/>
      <c r="P303" s="53"/>
      <c r="Q303" s="54">
        <v>425000</v>
      </c>
      <c r="R303" s="54">
        <f>IF(K303=1,Q303+Q303*$C$770,IF(K303=2,Q303+Q303*$C$771,IF(K303=3,Q303+Q303*$C$772,IF(K303=4,Q303+Q303*$C$773,IF(K303=5,Q303+Q303*$C$774,IF(K303=6,Q303+Q303*$C$775))))))</f>
        <v>505835</v>
      </c>
      <c r="S303" s="22"/>
      <c r="T303" s="116"/>
      <c r="U303" s="112"/>
      <c r="V303" s="15"/>
      <c r="W303" s="14"/>
      <c r="X303" s="14"/>
    </row>
    <row r="304" spans="1:24" ht="15.75" customHeight="1" x14ac:dyDescent="0.3">
      <c r="A304" s="48" t="s">
        <v>85</v>
      </c>
      <c r="B304" s="49" t="s">
        <v>135</v>
      </c>
      <c r="C304" s="50">
        <v>1977</v>
      </c>
      <c r="D304" s="51" t="s">
        <v>12</v>
      </c>
      <c r="E304" s="51" t="s">
        <v>344</v>
      </c>
      <c r="F304" s="48"/>
      <c r="G304" s="48"/>
      <c r="H304" s="48" t="s">
        <v>560</v>
      </c>
      <c r="I304" s="199" t="str">
        <f>CONCATENATE(H304,A304)</f>
        <v>861000132</v>
      </c>
      <c r="J304" s="52" t="s">
        <v>239</v>
      </c>
      <c r="K304" s="53">
        <v>5</v>
      </c>
      <c r="L304" s="90"/>
      <c r="M304" s="90" t="s">
        <v>711</v>
      </c>
      <c r="N304" s="162"/>
      <c r="O304" s="90"/>
      <c r="P304" s="53"/>
      <c r="Q304" s="54">
        <v>4514705</v>
      </c>
      <c r="R304" s="54">
        <f>IF(K304=1,Q304+Q304*$C$770,IF(K304=2,Q304+Q304*$C$771,IF(K304=3,Q304+Q304*$C$772,IF(K304=4,Q304+Q304*$C$773,IF(K304=5,Q304+Q304*$C$774,IF(K304=6,Q304+Q304*$C$775))))))</f>
        <v>5373401.8909999998</v>
      </c>
      <c r="S304" s="22"/>
      <c r="T304" s="116"/>
      <c r="U304" s="112"/>
    </row>
    <row r="305" spans="1:24" ht="15.75" customHeight="1" x14ac:dyDescent="0.3">
      <c r="A305" s="48" t="s">
        <v>88</v>
      </c>
      <c r="B305" s="49" t="s">
        <v>111</v>
      </c>
      <c r="C305" s="50">
        <v>2000</v>
      </c>
      <c r="D305" s="51" t="s">
        <v>13</v>
      </c>
      <c r="E305" s="51" t="s">
        <v>344</v>
      </c>
      <c r="F305" s="48"/>
      <c r="G305" s="48"/>
      <c r="H305" s="48" t="s">
        <v>592</v>
      </c>
      <c r="I305" s="198" t="str">
        <f>CONCATENATE(H305,A305)</f>
        <v>861900070</v>
      </c>
      <c r="J305" s="52" t="s">
        <v>211</v>
      </c>
      <c r="K305" s="53">
        <v>6</v>
      </c>
      <c r="L305" s="90"/>
      <c r="M305" s="90" t="s">
        <v>711</v>
      </c>
      <c r="N305" s="162"/>
      <c r="O305" s="90"/>
      <c r="P305" s="53"/>
      <c r="Q305" s="54">
        <v>100000</v>
      </c>
      <c r="R305" s="54">
        <f>IF(K305=1,Q305+Q305*$C$770,IF(K305=2,Q305+Q305*$C$771,IF(K305=3,Q305+Q305*$C$772,IF(K305=4,Q305+Q305*$C$773,IF(K305=5,Q305+Q305*$C$774,IF(K305=6,Q305+Q305*$C$775))))))</f>
        <v>124310</v>
      </c>
      <c r="S305" s="22"/>
      <c r="T305" s="116"/>
      <c r="U305" s="111"/>
    </row>
    <row r="306" spans="1:24" ht="15.75" customHeight="1" x14ac:dyDescent="0.3">
      <c r="A306" s="48" t="s">
        <v>588</v>
      </c>
      <c r="B306" s="49" t="s">
        <v>180</v>
      </c>
      <c r="C306" s="50"/>
      <c r="D306" s="51" t="s">
        <v>12</v>
      </c>
      <c r="E306" s="51" t="s">
        <v>345</v>
      </c>
      <c r="F306" s="48"/>
      <c r="G306" s="48"/>
      <c r="H306" s="48" t="s">
        <v>642</v>
      </c>
      <c r="I306" s="198" t="str">
        <f>CONCATENATE(H306,A306)</f>
        <v>852109061</v>
      </c>
      <c r="J306" s="55" t="s">
        <v>365</v>
      </c>
      <c r="K306" s="53">
        <v>6</v>
      </c>
      <c r="L306" s="90" t="s">
        <v>797</v>
      </c>
      <c r="M306" s="90" t="s">
        <v>711</v>
      </c>
      <c r="N306" s="162"/>
      <c r="O306" s="90" t="s">
        <v>768</v>
      </c>
      <c r="P306" s="53"/>
      <c r="Q306" s="54">
        <v>200000</v>
      </c>
      <c r="R306" s="54">
        <f>IF(K306=1,Q306+Q306*$C$770,IF(K306=2,Q306+Q306*$C$771,IF(K306=3,Q306+Q306*$C$772,IF(K306=4,Q306+Q306*$C$773,IF(K306=5,Q306+Q306*$C$774,IF(K306=6,Q306+Q306*$C$775))))))</f>
        <v>248620</v>
      </c>
      <c r="S306" s="22"/>
      <c r="T306" s="116"/>
      <c r="U306" s="111"/>
    </row>
    <row r="307" spans="1:24" ht="15.75" customHeight="1" x14ac:dyDescent="0.3">
      <c r="A307" s="48" t="s">
        <v>588</v>
      </c>
      <c r="B307" s="49" t="s">
        <v>180</v>
      </c>
      <c r="C307" s="50"/>
      <c r="D307" s="51" t="s">
        <v>12</v>
      </c>
      <c r="E307" s="51" t="s">
        <v>345</v>
      </c>
      <c r="F307" s="48"/>
      <c r="G307" s="48"/>
      <c r="H307" s="48" t="s">
        <v>986</v>
      </c>
      <c r="I307" s="198" t="str">
        <f>CONCATENATE(H307,A307)</f>
        <v>852119061</v>
      </c>
      <c r="J307" s="55" t="s">
        <v>365</v>
      </c>
      <c r="K307" s="53">
        <v>6</v>
      </c>
      <c r="L307" s="90" t="s">
        <v>798</v>
      </c>
      <c r="M307" s="90" t="s">
        <v>987</v>
      </c>
      <c r="N307" s="162"/>
      <c r="O307" s="90" t="s">
        <v>791</v>
      </c>
      <c r="P307" s="53"/>
      <c r="Q307" s="54">
        <v>200000</v>
      </c>
      <c r="R307" s="54">
        <f>IF(K307=1,Q307+Q307*$C$770,IF(K307=2,Q307+Q307*$C$771,IF(K307=3,Q307+Q307*$C$772,IF(K307=4,Q307+Q307*$C$773,IF(K307=5,Q307+Q307*$C$774,IF(K307=6,Q307+Q307*$C$775))))))</f>
        <v>248620</v>
      </c>
      <c r="S307" s="22"/>
      <c r="T307" s="116"/>
      <c r="U307" s="111"/>
    </row>
    <row r="308" spans="1:24" ht="15.75" customHeight="1" x14ac:dyDescent="0.3">
      <c r="A308" s="48" t="s">
        <v>36</v>
      </c>
      <c r="B308" s="49" t="s">
        <v>156</v>
      </c>
      <c r="C308" s="50">
        <v>1973</v>
      </c>
      <c r="D308" s="51" t="s">
        <v>13</v>
      </c>
      <c r="E308" s="51" t="s">
        <v>344</v>
      </c>
      <c r="F308" s="48"/>
      <c r="G308" s="48"/>
      <c r="H308" s="48" t="s">
        <v>592</v>
      </c>
      <c r="I308" s="198" t="str">
        <f>CONCATENATE(H308,A308)</f>
        <v>861900521</v>
      </c>
      <c r="J308" s="52" t="s">
        <v>211</v>
      </c>
      <c r="K308" s="53">
        <v>6</v>
      </c>
      <c r="L308" s="90"/>
      <c r="M308" s="90" t="s">
        <v>711</v>
      </c>
      <c r="N308" s="162"/>
      <c r="O308" s="90"/>
      <c r="P308" s="53"/>
      <c r="Q308" s="54">
        <v>100000</v>
      </c>
      <c r="R308" s="54">
        <f>IF(K308=1,Q308+Q308*$C$770,IF(K308=2,Q308+Q308*$C$771,IF(K308=3,Q308+Q308*$C$772,IF(K308=4,Q308+Q308*$C$773,IF(K308=5,Q308+Q308*$C$774,IF(K308=6,Q308+Q308*$C$775))))))</f>
        <v>124310</v>
      </c>
      <c r="S308" s="22"/>
      <c r="T308" s="116"/>
      <c r="U308" s="111"/>
    </row>
    <row r="309" spans="1:24" ht="15.75" customHeight="1" x14ac:dyDescent="0.3">
      <c r="A309" s="48" t="s">
        <v>56</v>
      </c>
      <c r="B309" s="49" t="s">
        <v>163</v>
      </c>
      <c r="C309" s="50">
        <v>1977</v>
      </c>
      <c r="D309" s="51" t="s">
        <v>13</v>
      </c>
      <c r="E309" s="51" t="s">
        <v>344</v>
      </c>
      <c r="F309" s="48"/>
      <c r="G309" s="48"/>
      <c r="H309" s="48" t="s">
        <v>592</v>
      </c>
      <c r="I309" s="198" t="str">
        <f>CONCATENATE(H309,A309)</f>
        <v>861900921</v>
      </c>
      <c r="J309" s="52" t="s">
        <v>210</v>
      </c>
      <c r="K309" s="53">
        <v>6</v>
      </c>
      <c r="L309" s="90"/>
      <c r="M309" s="90" t="s">
        <v>711</v>
      </c>
      <c r="N309" s="162"/>
      <c r="O309" s="90"/>
      <c r="P309" s="53"/>
      <c r="Q309" s="54">
        <v>406000</v>
      </c>
      <c r="R309" s="54">
        <f>IF(K309=1,Q309+Q309*$C$770,IF(K309=2,Q309+Q309*$C$771,IF(K309=3,Q309+Q309*$C$772,IF(K309=4,Q309+Q309*$C$773,IF(K309=5,Q309+Q309*$C$774,IF(K309=6,Q309+Q309*$C$775))))))</f>
        <v>504698.6</v>
      </c>
      <c r="S309" s="22"/>
      <c r="T309" s="116"/>
      <c r="U309" s="111"/>
    </row>
    <row r="310" spans="1:24" ht="15.75" customHeight="1" x14ac:dyDescent="0.3">
      <c r="A310" s="48" t="s">
        <v>56</v>
      </c>
      <c r="B310" s="49" t="s">
        <v>163</v>
      </c>
      <c r="C310" s="50">
        <v>1977</v>
      </c>
      <c r="D310" s="51" t="s">
        <v>13</v>
      </c>
      <c r="E310" s="51" t="s">
        <v>344</v>
      </c>
      <c r="F310" s="48"/>
      <c r="G310" s="48"/>
      <c r="H310" s="48" t="s">
        <v>592</v>
      </c>
      <c r="I310" s="198" t="str">
        <f>CONCATENATE(H310,A310)</f>
        <v>861900921</v>
      </c>
      <c r="J310" s="52" t="s">
        <v>211</v>
      </c>
      <c r="K310" s="53">
        <v>6</v>
      </c>
      <c r="L310" s="90"/>
      <c r="M310" s="90" t="s">
        <v>711</v>
      </c>
      <c r="N310" s="162"/>
      <c r="O310" s="90"/>
      <c r="P310" s="53"/>
      <c r="Q310" s="54">
        <v>550000</v>
      </c>
      <c r="R310" s="54">
        <f>IF(K310=1,Q310+Q310*$C$770,IF(K310=2,Q310+Q310*$C$771,IF(K310=3,Q310+Q310*$C$772,IF(K310=4,Q310+Q310*$C$773,IF(K310=5,Q310+Q310*$C$774,IF(K310=6,Q310+Q310*$C$775))))))</f>
        <v>683705</v>
      </c>
      <c r="S310" s="22"/>
      <c r="T310" s="116"/>
      <c r="U310" s="111"/>
    </row>
    <row r="311" spans="1:24" ht="15.75" customHeight="1" x14ac:dyDescent="0.3">
      <c r="A311" s="48" t="s">
        <v>81</v>
      </c>
      <c r="B311" s="49" t="s">
        <v>152</v>
      </c>
      <c r="C311" s="50">
        <v>1990</v>
      </c>
      <c r="D311" s="51" t="s">
        <v>12</v>
      </c>
      <c r="E311" s="51" t="s">
        <v>344</v>
      </c>
      <c r="F311" s="48"/>
      <c r="G311" s="48"/>
      <c r="H311" s="48" t="s">
        <v>598</v>
      </c>
      <c r="I311" s="198" t="str">
        <f>CONCATENATE(H311,A311)</f>
        <v>861100461</v>
      </c>
      <c r="J311" s="52" t="s">
        <v>294</v>
      </c>
      <c r="K311" s="53">
        <v>6</v>
      </c>
      <c r="L311" s="90"/>
      <c r="M311" s="90" t="s">
        <v>711</v>
      </c>
      <c r="N311" s="162"/>
      <c r="O311" s="90"/>
      <c r="P311" s="53"/>
      <c r="Q311" s="54">
        <v>540000</v>
      </c>
      <c r="R311" s="54">
        <f>IF(K311=1,Q311+Q311*$C$770,IF(K311=2,Q311+Q311*$C$771,IF(K311=3,Q311+Q311*$C$772,IF(K311=4,Q311+Q311*$C$773,IF(K311=5,Q311+Q311*$C$774,IF(K311=6,Q311+Q311*$C$775))))))</f>
        <v>671274</v>
      </c>
      <c r="S311" s="22"/>
      <c r="T311" s="116"/>
      <c r="U311" s="112"/>
    </row>
    <row r="312" spans="1:24" ht="15.75" customHeight="1" x14ac:dyDescent="0.3">
      <c r="A312" s="97" t="s">
        <v>649</v>
      </c>
      <c r="B312" s="98" t="s">
        <v>750</v>
      </c>
      <c r="C312" s="99"/>
      <c r="D312" s="100" t="s">
        <v>213</v>
      </c>
      <c r="E312" s="100" t="s">
        <v>344</v>
      </c>
      <c r="F312" s="97" t="s">
        <v>544</v>
      </c>
      <c r="G312" s="97"/>
      <c r="H312" s="97"/>
      <c r="I312" s="216"/>
      <c r="J312" s="101" t="s">
        <v>990</v>
      </c>
      <c r="K312" s="102">
        <v>1</v>
      </c>
      <c r="L312" s="92" t="s">
        <v>473</v>
      </c>
      <c r="M312" s="92"/>
      <c r="N312" s="167"/>
      <c r="O312" s="92" t="s">
        <v>733</v>
      </c>
      <c r="P312" s="102"/>
      <c r="Q312" s="93">
        <v>0</v>
      </c>
      <c r="R312" s="93">
        <f>IF(K312=1,Q312+Q312*$C$770,IF(K312=2,Q312+Q312*$C$771,IF(K312=3,Q312+Q312*$C$772,IF(K312=4,Q312+Q312*$C$773,IF(K312=5,Q312+Q312*$C$774,IF(K312=6,Q312+Q312*$C$775))))))</f>
        <v>0</v>
      </c>
      <c r="S312" s="211"/>
      <c r="T312" s="116"/>
      <c r="U312" s="111"/>
    </row>
    <row r="313" spans="1:24" ht="15.75" customHeight="1" x14ac:dyDescent="0.3">
      <c r="A313" s="97" t="s">
        <v>377</v>
      </c>
      <c r="B313" s="98" t="s">
        <v>378</v>
      </c>
      <c r="C313" s="99">
        <v>2010</v>
      </c>
      <c r="D313" s="100" t="s">
        <v>12</v>
      </c>
      <c r="E313" s="100" t="s">
        <v>344</v>
      </c>
      <c r="F313" s="97"/>
      <c r="G313" s="97"/>
      <c r="H313" s="97"/>
      <c r="I313" s="216"/>
      <c r="J313" s="101" t="s">
        <v>988</v>
      </c>
      <c r="K313" s="102">
        <v>1</v>
      </c>
      <c r="L313" s="92" t="s">
        <v>473</v>
      </c>
      <c r="M313" s="92"/>
      <c r="N313" s="167"/>
      <c r="O313" s="92" t="s">
        <v>733</v>
      </c>
      <c r="P313" s="102"/>
      <c r="Q313" s="93"/>
      <c r="R313" s="93"/>
      <c r="S313" s="22"/>
      <c r="T313" s="116"/>
      <c r="U313" s="111" t="s">
        <v>989</v>
      </c>
    </row>
    <row r="314" spans="1:24" ht="15.75" customHeight="1" x14ac:dyDescent="0.3">
      <c r="A314" s="97" t="s">
        <v>58</v>
      </c>
      <c r="B314" s="98" t="s">
        <v>147</v>
      </c>
      <c r="C314" s="99">
        <v>1975</v>
      </c>
      <c r="D314" s="100" t="s">
        <v>12</v>
      </c>
      <c r="E314" s="100" t="s">
        <v>344</v>
      </c>
      <c r="F314" s="97" t="s">
        <v>544</v>
      </c>
      <c r="G314" s="97"/>
      <c r="H314" s="97" t="s">
        <v>560</v>
      </c>
      <c r="I314" s="216" t="str">
        <f>CONCATENATE(H314,A314)</f>
        <v>861000361</v>
      </c>
      <c r="J314" s="101" t="s">
        <v>281</v>
      </c>
      <c r="K314" s="102">
        <v>1</v>
      </c>
      <c r="L314" s="92" t="s">
        <v>473</v>
      </c>
      <c r="M314" s="92"/>
      <c r="N314" s="167"/>
      <c r="O314" s="92" t="s">
        <v>733</v>
      </c>
      <c r="P314" s="102"/>
      <c r="Q314" s="93">
        <v>3000000</v>
      </c>
      <c r="R314" s="93">
        <f>IF(K314=1,Q314+Q314*$C$770,IF(K314=2,Q314+Q314*$C$771,IF(K314=3,Q314+Q314*$C$772,IF(K314=4,Q314+Q314*$C$773,IF(K314=5,Q314+Q314*$C$774,IF(K314=6,Q314+Q314*$C$775))))))</f>
        <v>3000000</v>
      </c>
      <c r="S314" s="22"/>
      <c r="T314" s="116"/>
      <c r="U314" s="111" t="s">
        <v>991</v>
      </c>
    </row>
    <row r="315" spans="1:24" s="32" customFormat="1" ht="15.75" customHeight="1" x14ac:dyDescent="0.3">
      <c r="A315" s="97" t="s">
        <v>36</v>
      </c>
      <c r="B315" s="98" t="s">
        <v>156</v>
      </c>
      <c r="C315" s="99">
        <v>1973</v>
      </c>
      <c r="D315" s="100" t="s">
        <v>0</v>
      </c>
      <c r="E315" s="100" t="s">
        <v>0</v>
      </c>
      <c r="F315" s="97"/>
      <c r="G315" s="97"/>
      <c r="H315" s="97" t="s">
        <v>580</v>
      </c>
      <c r="I315" s="216" t="str">
        <f>CONCATENATE(H315,A315)</f>
        <v>820500521</v>
      </c>
      <c r="J315" s="101" t="s">
        <v>201</v>
      </c>
      <c r="K315" s="102">
        <v>2</v>
      </c>
      <c r="L315" s="92"/>
      <c r="M315" s="92"/>
      <c r="N315" s="167"/>
      <c r="O315" s="92"/>
      <c r="P315" s="102"/>
      <c r="Q315" s="93">
        <v>60000</v>
      </c>
      <c r="R315" s="93">
        <f>IF(K315=1,Q315+Q315*$C$770,IF(K315=2,Q315+Q315*$C$771,IF(K315=3,Q315+Q315*$C$772,IF(K315=4,Q315+Q315*$C$773,IF(K315=5,Q315+Q315*$C$774,IF(K315=6,Q315+Q315*$C$775))))))</f>
        <v>62670</v>
      </c>
      <c r="S315" s="22"/>
      <c r="T315" s="116"/>
      <c r="U315" s="111"/>
      <c r="V315" s="14"/>
      <c r="W315" s="14"/>
      <c r="X315" s="14"/>
    </row>
    <row r="316" spans="1:24" s="32" customFormat="1" ht="15.75" customHeight="1" x14ac:dyDescent="0.3">
      <c r="A316" s="97" t="s">
        <v>61</v>
      </c>
      <c r="B316" s="98" t="s">
        <v>153</v>
      </c>
      <c r="C316" s="99">
        <v>1990</v>
      </c>
      <c r="D316" s="100" t="s">
        <v>0</v>
      </c>
      <c r="E316" s="100" t="s">
        <v>345</v>
      </c>
      <c r="F316" s="97"/>
      <c r="G316" s="97"/>
      <c r="H316" s="97" t="s">
        <v>580</v>
      </c>
      <c r="I316" s="216" t="str">
        <f>CONCATENATE(H316,A316)</f>
        <v>820500472</v>
      </c>
      <c r="J316" s="101" t="s">
        <v>283</v>
      </c>
      <c r="K316" s="102">
        <v>2</v>
      </c>
      <c r="L316" s="92"/>
      <c r="M316" s="92"/>
      <c r="N316" s="167"/>
      <c r="O316" s="92"/>
      <c r="P316" s="102"/>
      <c r="Q316" s="93">
        <v>125000</v>
      </c>
      <c r="R316" s="93">
        <f>IF(K316=1,Q316+Q316*$C$770,IF(K316=2,Q316+Q316*$C$771,IF(K316=3,Q316+Q316*$C$772,IF(K316=4,Q316+Q316*$C$773,IF(K316=5,Q316+Q316*$C$774,IF(K316=6,Q316+Q316*$C$775))))))</f>
        <v>130562.5</v>
      </c>
      <c r="S316" s="22"/>
      <c r="T316" s="116"/>
      <c r="U316" s="111"/>
      <c r="V316" s="14"/>
      <c r="W316" s="14"/>
      <c r="X316" s="14"/>
    </row>
    <row r="317" spans="1:24" s="32" customFormat="1" ht="15.75" customHeight="1" x14ac:dyDescent="0.3">
      <c r="A317" s="97" t="s">
        <v>649</v>
      </c>
      <c r="B317" s="98" t="s">
        <v>290</v>
      </c>
      <c r="C317" s="99">
        <v>2017</v>
      </c>
      <c r="D317" s="100" t="s">
        <v>213</v>
      </c>
      <c r="E317" s="100" t="s">
        <v>344</v>
      </c>
      <c r="F317" s="97" t="s">
        <v>544</v>
      </c>
      <c r="G317" s="97"/>
      <c r="H317" s="97"/>
      <c r="I317" s="216"/>
      <c r="J317" s="101" t="s">
        <v>1000</v>
      </c>
      <c r="K317" s="102">
        <v>3</v>
      </c>
      <c r="L317" s="92" t="s">
        <v>759</v>
      </c>
      <c r="M317" s="231"/>
      <c r="N317" s="167"/>
      <c r="O317" s="92" t="s">
        <v>726</v>
      </c>
      <c r="P317" s="102"/>
      <c r="Q317" s="93">
        <v>19000000</v>
      </c>
      <c r="R317" s="93">
        <f>IF(K317=1,Q317+Q317*$C$770,IF(K317=2,Q317+Q317*$C$771,IF(K317=3,Q317+Q317*$C$772,IF(K317=4,Q317+Q317*$C$773,IF(K317=5,Q317+Q317*$C$774,IF(K317=6,Q317+Q317*$C$775))))))</f>
        <v>20727100</v>
      </c>
      <c r="S317" s="22"/>
      <c r="T317" s="116"/>
      <c r="U317" s="111"/>
      <c r="V317" s="14"/>
      <c r="W317" s="14"/>
      <c r="X317" s="14"/>
    </row>
    <row r="318" spans="1:24" s="32" customFormat="1" ht="15.75" customHeight="1" x14ac:dyDescent="0.3">
      <c r="A318" s="97" t="s">
        <v>83</v>
      </c>
      <c r="B318" s="98" t="s">
        <v>108</v>
      </c>
      <c r="C318" s="99">
        <v>1998</v>
      </c>
      <c r="D318" s="100" t="s">
        <v>12</v>
      </c>
      <c r="E318" s="100" t="s">
        <v>545</v>
      </c>
      <c r="F318" s="97"/>
      <c r="G318" s="97"/>
      <c r="H318" s="97" t="s">
        <v>567</v>
      </c>
      <c r="I318" s="216" t="str">
        <f>CONCATENATE(H318,A318)</f>
        <v>851100063</v>
      </c>
      <c r="J318" s="101" t="s">
        <v>519</v>
      </c>
      <c r="K318" s="102">
        <v>3</v>
      </c>
      <c r="L318" s="92"/>
      <c r="M318" s="92"/>
      <c r="N318" s="167"/>
      <c r="O318" s="92"/>
      <c r="P318" s="102"/>
      <c r="Q318" s="93">
        <v>300000</v>
      </c>
      <c r="R318" s="93">
        <f>IF(K318=1,Q318+Q318*$C$770,IF(K318=2,Q318+Q318*$C$771,IF(K318=3,Q318+Q318*$C$772,IF(K318=4,Q318+Q318*$C$773,IF(K318=5,Q318+Q318*$C$774,IF(K318=6,Q318+Q318*$C$775))))))</f>
        <v>327270</v>
      </c>
      <c r="S318" s="22"/>
      <c r="T318" s="116"/>
      <c r="U318" s="112" t="s">
        <v>996</v>
      </c>
      <c r="V318" s="14"/>
      <c r="W318" s="14"/>
      <c r="X318" s="14"/>
    </row>
    <row r="319" spans="1:24" s="32" customFormat="1" ht="15.75" customHeight="1" x14ac:dyDescent="0.3">
      <c r="A319" s="97" t="s">
        <v>53</v>
      </c>
      <c r="B319" s="98" t="s">
        <v>92</v>
      </c>
      <c r="C319" s="99">
        <v>1964</v>
      </c>
      <c r="D319" s="100" t="s">
        <v>348</v>
      </c>
      <c r="E319" s="100" t="s">
        <v>344</v>
      </c>
      <c r="F319" s="97"/>
      <c r="G319" s="97"/>
      <c r="H319" s="97"/>
      <c r="I319" s="216"/>
      <c r="J319" s="109" t="s">
        <v>1003</v>
      </c>
      <c r="K319" s="102">
        <v>5</v>
      </c>
      <c r="L319" s="92"/>
      <c r="M319" s="92"/>
      <c r="N319" s="167"/>
      <c r="O319" s="92" t="s">
        <v>727</v>
      </c>
      <c r="P319" s="102"/>
      <c r="Q319" s="93">
        <v>600000</v>
      </c>
      <c r="R319" s="93">
        <f>IF(K319=1,Q319+Q319*$C$770,IF(K319=2,Q319+Q319*$C$771,IF(K319=3,Q319+Q319*$C$772,IF(K319=4,Q319+Q319*$C$773,IF(K319=5,Q319+Q319*$C$774,IF(K319=6,Q319+Q319*$C$775))))))</f>
        <v>714120</v>
      </c>
      <c r="S319" s="22"/>
      <c r="T319" s="116"/>
      <c r="U319" s="111"/>
      <c r="V319" s="14"/>
      <c r="W319" s="14"/>
      <c r="X319" s="14"/>
    </row>
    <row r="320" spans="1:24" s="32" customFormat="1" ht="15.75" customHeight="1" x14ac:dyDescent="0.3">
      <c r="A320" s="97" t="s">
        <v>86</v>
      </c>
      <c r="B320" s="98" t="s">
        <v>134</v>
      </c>
      <c r="C320" s="99">
        <v>1973</v>
      </c>
      <c r="D320" s="100" t="s">
        <v>0</v>
      </c>
      <c r="E320" s="100" t="s">
        <v>344</v>
      </c>
      <c r="F320" s="97"/>
      <c r="G320" s="97"/>
      <c r="H320" s="97"/>
      <c r="I320" s="216"/>
      <c r="J320" s="101" t="s">
        <v>994</v>
      </c>
      <c r="K320" s="102">
        <v>5</v>
      </c>
      <c r="L320" s="92"/>
      <c r="M320" s="92"/>
      <c r="N320" s="167"/>
      <c r="O320" s="92" t="s">
        <v>727</v>
      </c>
      <c r="P320" s="102"/>
      <c r="Q320" s="93">
        <v>0</v>
      </c>
      <c r="R320" s="93">
        <v>0</v>
      </c>
      <c r="S320" s="22"/>
      <c r="T320" s="116"/>
      <c r="U320" s="112"/>
      <c r="V320" s="14"/>
      <c r="W320" s="14"/>
      <c r="X320" s="14"/>
    </row>
    <row r="321" spans="1:24" s="32" customFormat="1" ht="15.75" customHeight="1" x14ac:dyDescent="0.3">
      <c r="A321" s="24" t="s">
        <v>14</v>
      </c>
      <c r="B321" s="25" t="s">
        <v>160</v>
      </c>
      <c r="C321" s="26">
        <v>1973</v>
      </c>
      <c r="D321" s="27" t="s">
        <v>12</v>
      </c>
      <c r="E321" s="27" t="s">
        <v>345</v>
      </c>
      <c r="F321" s="24"/>
      <c r="G321" s="24"/>
      <c r="H321" s="24" t="s">
        <v>586</v>
      </c>
      <c r="I321" s="31" t="str">
        <f>CONCATENATE(H321,A321)</f>
        <v>840450901</v>
      </c>
      <c r="J321" s="28" t="s">
        <v>520</v>
      </c>
      <c r="K321" s="29">
        <v>1</v>
      </c>
      <c r="L321" s="88"/>
      <c r="M321" s="88"/>
      <c r="N321" s="165"/>
      <c r="O321" s="88" t="s">
        <v>740</v>
      </c>
      <c r="P321" s="29"/>
      <c r="Q321" s="30">
        <v>100000</v>
      </c>
      <c r="R321" s="30">
        <f>IF(K321=1,Q321+Q321*$C$770,IF(K321=2,Q321+Q321*$C$771,IF(K321=3,Q321+Q321*$C$772,IF(K321=4,Q321+Q321*$C$773,IF(K321=5,Q321+Q321*$C$774,IF(K321=6,Q321+Q321*$C$775))))))</f>
        <v>100000</v>
      </c>
      <c r="S321" s="22"/>
      <c r="T321" s="116"/>
      <c r="U321" s="111" t="s">
        <v>720</v>
      </c>
      <c r="V321" s="14"/>
      <c r="W321" s="14"/>
      <c r="X321" s="14"/>
    </row>
    <row r="322" spans="1:24" s="32" customFormat="1" ht="15.75" customHeight="1" x14ac:dyDescent="0.3">
      <c r="A322" s="24" t="s">
        <v>16</v>
      </c>
      <c r="B322" s="25" t="s">
        <v>145</v>
      </c>
      <c r="C322" s="26">
        <v>1973</v>
      </c>
      <c r="D322" s="27" t="s">
        <v>12</v>
      </c>
      <c r="E322" s="27" t="s">
        <v>345</v>
      </c>
      <c r="F322" s="24"/>
      <c r="G322" s="24"/>
      <c r="H322" s="24" t="s">
        <v>563</v>
      </c>
      <c r="I322" s="31" t="str">
        <f>CONCATENATE(H322,A322)</f>
        <v>852000342</v>
      </c>
      <c r="J322" s="34" t="s">
        <v>203</v>
      </c>
      <c r="K322" s="29">
        <v>1</v>
      </c>
      <c r="L322" s="88"/>
      <c r="M322" s="88"/>
      <c r="N322" s="165"/>
      <c r="O322" s="88" t="s">
        <v>740</v>
      </c>
      <c r="P322" s="29"/>
      <c r="Q322" s="30">
        <v>1000000</v>
      </c>
      <c r="R322" s="30">
        <f>IF(K322=1,Q322+Q322*$C$770,IF(K322=2,Q322+Q322*$C$771,IF(K322=3,Q322+Q322*$C$772,IF(K322=4,Q322+Q322*$C$773,IF(K322=5,Q322+Q322*$C$774,IF(K322=6,Q322+Q322*$C$775))))))</f>
        <v>1000000</v>
      </c>
      <c r="S322" s="22"/>
      <c r="T322" s="116"/>
      <c r="U322" s="113" t="s">
        <v>744</v>
      </c>
      <c r="V322" s="14"/>
      <c r="W322" s="14"/>
      <c r="X322" s="14"/>
    </row>
    <row r="323" spans="1:24" s="32" customFormat="1" ht="15.75" customHeight="1" x14ac:dyDescent="0.3">
      <c r="A323" s="24" t="s">
        <v>16</v>
      </c>
      <c r="B323" s="25" t="s">
        <v>145</v>
      </c>
      <c r="C323" s="26">
        <v>1973</v>
      </c>
      <c r="D323" s="27" t="s">
        <v>12</v>
      </c>
      <c r="E323" s="27" t="s">
        <v>345</v>
      </c>
      <c r="F323" s="24"/>
      <c r="G323" s="24"/>
      <c r="H323" s="24" t="s">
        <v>586</v>
      </c>
      <c r="I323" s="31" t="str">
        <f>CONCATENATE(H323,A323)</f>
        <v>840450342</v>
      </c>
      <c r="J323" s="28" t="s">
        <v>520</v>
      </c>
      <c r="K323" s="29">
        <v>1</v>
      </c>
      <c r="L323" s="88"/>
      <c r="M323" s="88"/>
      <c r="N323" s="165"/>
      <c r="O323" s="88" t="s">
        <v>740</v>
      </c>
      <c r="P323" s="29"/>
      <c r="Q323" s="30">
        <v>125000</v>
      </c>
      <c r="R323" s="30">
        <f>IF(K323=1,Q323+Q323*$C$770,IF(K323=2,Q323+Q323*$C$771,IF(K323=3,Q323+Q323*$C$772,IF(K323=4,Q323+Q323*$C$773,IF(K323=5,Q323+Q323*$C$774,IF(K323=6,Q323+Q323*$C$775))))))</f>
        <v>125000</v>
      </c>
      <c r="S323" s="22"/>
      <c r="T323" s="116"/>
      <c r="U323" s="111" t="s">
        <v>720</v>
      </c>
      <c r="V323" s="14"/>
      <c r="W323" s="14"/>
      <c r="X323" s="14"/>
    </row>
    <row r="324" spans="1:24" s="32" customFormat="1" ht="15.75" customHeight="1" x14ac:dyDescent="0.3">
      <c r="A324" s="24" t="s">
        <v>24</v>
      </c>
      <c r="B324" s="25" t="s">
        <v>158</v>
      </c>
      <c r="C324" s="26">
        <v>1973</v>
      </c>
      <c r="D324" s="27" t="s">
        <v>12</v>
      </c>
      <c r="E324" s="27" t="s">
        <v>345</v>
      </c>
      <c r="F324" s="24"/>
      <c r="G324" s="24"/>
      <c r="H324" s="24" t="s">
        <v>563</v>
      </c>
      <c r="I324" s="31" t="str">
        <f>CONCATENATE(H324,A324)</f>
        <v>852000701</v>
      </c>
      <c r="J324" s="28" t="s">
        <v>203</v>
      </c>
      <c r="K324" s="29">
        <v>1</v>
      </c>
      <c r="L324" s="88" t="s">
        <v>532</v>
      </c>
      <c r="M324" s="88"/>
      <c r="N324" s="165"/>
      <c r="O324" s="88" t="s">
        <v>740</v>
      </c>
      <c r="P324" s="29"/>
      <c r="Q324" s="30">
        <v>300000</v>
      </c>
      <c r="R324" s="30">
        <f>IF(K324=1,Q324+Q324*$C$770,IF(K324=2,Q324+Q324*$C$771,IF(K324=3,Q324+Q324*$C$772,IF(K324=4,Q324+Q324*$C$773,IF(K324=5,Q324+Q324*$C$774,IF(K324=6,Q324+Q324*$C$775))))))</f>
        <v>300000</v>
      </c>
      <c r="S324" s="22"/>
      <c r="T324" s="116"/>
      <c r="U324" s="111"/>
      <c r="V324" s="14"/>
      <c r="W324" s="14"/>
      <c r="X324" s="14"/>
    </row>
    <row r="325" spans="1:24" ht="15.75" customHeight="1" x14ac:dyDescent="0.3">
      <c r="A325" s="24" t="s">
        <v>36</v>
      </c>
      <c r="B325" s="25" t="s">
        <v>156</v>
      </c>
      <c r="C325" s="26">
        <v>1973</v>
      </c>
      <c r="D325" s="27" t="s">
        <v>12</v>
      </c>
      <c r="E325" s="27" t="s">
        <v>345</v>
      </c>
      <c r="F325" s="24"/>
      <c r="G325" s="24"/>
      <c r="H325" s="24" t="s">
        <v>586</v>
      </c>
      <c r="I325" s="31" t="str">
        <f>CONCATENATE(H325,A325)</f>
        <v>840450521</v>
      </c>
      <c r="J325" s="28" t="s">
        <v>520</v>
      </c>
      <c r="K325" s="29">
        <v>1</v>
      </c>
      <c r="L325" s="88"/>
      <c r="M325" s="88"/>
      <c r="N325" s="165"/>
      <c r="O325" s="88" t="s">
        <v>726</v>
      </c>
      <c r="P325" s="29"/>
      <c r="Q325" s="30">
        <v>150000</v>
      </c>
      <c r="R325" s="30">
        <f>IF(K325=1,Q325+Q325*$C$770,IF(K325=2,Q325+Q325*$C$771,IF(K325=3,Q325+Q325*$C$772,IF(K325=4,Q325+Q325*$C$773,IF(K325=5,Q325+Q325*$C$774,IF(K325=6,Q325+Q325*$C$775))))))</f>
        <v>150000</v>
      </c>
      <c r="S325" s="22"/>
      <c r="T325" s="116"/>
      <c r="U325" s="111" t="s">
        <v>466</v>
      </c>
      <c r="V325" s="32"/>
      <c r="W325" s="32"/>
      <c r="X325" s="32"/>
    </row>
    <row r="326" spans="1:24" ht="15.75" customHeight="1" x14ac:dyDescent="0.3">
      <c r="A326" s="24" t="s">
        <v>43</v>
      </c>
      <c r="B326" s="25" t="s">
        <v>136</v>
      </c>
      <c r="C326" s="26">
        <v>1966</v>
      </c>
      <c r="D326" s="27" t="s">
        <v>763</v>
      </c>
      <c r="E326" s="27" t="s">
        <v>344</v>
      </c>
      <c r="F326" s="24"/>
      <c r="G326" s="24"/>
      <c r="H326" s="24" t="s">
        <v>584</v>
      </c>
      <c r="I326" s="31" t="str">
        <f>CONCATENATE(H326,A326)</f>
        <v>830000211</v>
      </c>
      <c r="J326" s="28" t="s">
        <v>363</v>
      </c>
      <c r="K326" s="29">
        <v>1</v>
      </c>
      <c r="L326" s="88"/>
      <c r="M326" s="88"/>
      <c r="N326" s="165"/>
      <c r="O326" s="88" t="s">
        <v>740</v>
      </c>
      <c r="P326" s="29"/>
      <c r="Q326" s="30">
        <v>425000</v>
      </c>
      <c r="R326" s="30">
        <f>IF(K326=1,Q326+Q326*$C$770,IF(K326=2,Q326+Q326*$C$771,IF(K326=3,Q326+Q326*$C$772,IF(K326=4,Q326+Q326*$C$773,IF(K326=5,Q326+Q326*$C$774,IF(K326=6,Q326+Q326*$C$775))))))</f>
        <v>425000</v>
      </c>
      <c r="S326" s="22"/>
      <c r="T326" s="116"/>
      <c r="U326" s="113" t="s">
        <v>720</v>
      </c>
      <c r="V326" s="32"/>
      <c r="W326" s="32"/>
      <c r="X326" s="32"/>
    </row>
    <row r="327" spans="1:24" ht="15.75" customHeight="1" x14ac:dyDescent="0.3">
      <c r="A327" s="24" t="s">
        <v>47</v>
      </c>
      <c r="B327" s="25" t="s">
        <v>166</v>
      </c>
      <c r="C327" s="26">
        <v>1982</v>
      </c>
      <c r="D327" s="27" t="s">
        <v>12</v>
      </c>
      <c r="E327" s="27" t="s">
        <v>345</v>
      </c>
      <c r="F327" s="24"/>
      <c r="G327" s="24"/>
      <c r="H327" s="24" t="s">
        <v>563</v>
      </c>
      <c r="I327" s="31" t="str">
        <f>CONCATENATE(H327,A327)</f>
        <v>852000941</v>
      </c>
      <c r="J327" s="28" t="s">
        <v>203</v>
      </c>
      <c r="K327" s="29">
        <v>1</v>
      </c>
      <c r="L327" s="88" t="s">
        <v>532</v>
      </c>
      <c r="M327" s="88"/>
      <c r="N327" s="165"/>
      <c r="O327" s="88" t="s">
        <v>740</v>
      </c>
      <c r="P327" s="29"/>
      <c r="Q327" s="30">
        <v>500000</v>
      </c>
      <c r="R327" s="30">
        <f>IF(K327=1,Q327+Q327*$C$770,IF(K327=2,Q327+Q327*$C$771,IF(K327=3,Q327+Q327*$C$772,IF(K327=4,Q327+Q327*$C$773,IF(K327=5,Q327+Q327*$C$774,IF(K327=6,Q327+Q327*$C$775))))))</f>
        <v>500000</v>
      </c>
      <c r="S327" s="22"/>
      <c r="T327" s="116"/>
      <c r="U327" s="111"/>
      <c r="V327" s="32"/>
      <c r="W327" s="32"/>
      <c r="X327" s="32"/>
    </row>
    <row r="328" spans="1:24" ht="15.75" customHeight="1" x14ac:dyDescent="0.3">
      <c r="A328" s="24" t="s">
        <v>51</v>
      </c>
      <c r="B328" s="25" t="s">
        <v>107</v>
      </c>
      <c r="C328" s="26">
        <v>1954</v>
      </c>
      <c r="D328" s="27" t="s">
        <v>763</v>
      </c>
      <c r="E328" s="27" t="s">
        <v>344</v>
      </c>
      <c r="F328" s="24"/>
      <c r="G328" s="24"/>
      <c r="H328" s="24" t="s">
        <v>584</v>
      </c>
      <c r="I328" s="31" t="str">
        <f>CONCATENATE(H328,A328)</f>
        <v>830000061</v>
      </c>
      <c r="J328" s="28" t="s">
        <v>363</v>
      </c>
      <c r="K328" s="29">
        <v>1</v>
      </c>
      <c r="L328" s="88"/>
      <c r="M328" s="88"/>
      <c r="N328" s="165"/>
      <c r="O328" s="88" t="s">
        <v>740</v>
      </c>
      <c r="P328" s="29"/>
      <c r="Q328" s="30">
        <v>425000</v>
      </c>
      <c r="R328" s="30">
        <f>IF(K328=1,Q328+Q328*$C$770,IF(K328=2,Q328+Q328*$C$771,IF(K328=3,Q328+Q328*$C$772,IF(K328=4,Q328+Q328*$C$773,IF(K328=5,Q328+Q328*$C$774,IF(K328=6,Q328+Q328*$C$775))))))</f>
        <v>425000</v>
      </c>
      <c r="S328" s="30"/>
      <c r="T328" s="30"/>
      <c r="U328" s="113" t="s">
        <v>720</v>
      </c>
      <c r="V328" s="32"/>
      <c r="W328" s="32"/>
      <c r="X328" s="32"/>
    </row>
    <row r="329" spans="1:24" ht="15.75" customHeight="1" x14ac:dyDescent="0.3">
      <c r="A329" s="24" t="s">
        <v>70</v>
      </c>
      <c r="B329" s="25" t="s">
        <v>157</v>
      </c>
      <c r="C329" s="26">
        <v>1973</v>
      </c>
      <c r="D329" s="27" t="s">
        <v>12</v>
      </c>
      <c r="E329" s="27" t="s">
        <v>345</v>
      </c>
      <c r="F329" s="24"/>
      <c r="G329" s="24"/>
      <c r="H329" s="24" t="s">
        <v>563</v>
      </c>
      <c r="I329" s="31" t="str">
        <f>CONCATENATE(H329,A329)</f>
        <v>852000601</v>
      </c>
      <c r="J329" s="28" t="s">
        <v>203</v>
      </c>
      <c r="K329" s="29">
        <v>1</v>
      </c>
      <c r="L329" s="88"/>
      <c r="M329" s="88"/>
      <c r="N329" s="165"/>
      <c r="O329" s="88" t="s">
        <v>727</v>
      </c>
      <c r="P329" s="29"/>
      <c r="Q329" s="30">
        <v>300000</v>
      </c>
      <c r="R329" s="30">
        <f>IF(K329=1,Q329+Q329*$C$770,IF(K329=2,Q329+Q329*$C$771,IF(K329=3,Q329+Q329*$C$772,IF(K329=4,Q329+Q329*$C$773,IF(K329=5,Q329+Q329*$C$774,IF(K329=6,Q329+Q329*$C$775))))))</f>
        <v>300000</v>
      </c>
      <c r="S329" s="22"/>
      <c r="T329" s="116"/>
      <c r="U329" s="113" t="s">
        <v>757</v>
      </c>
      <c r="V329" s="32"/>
      <c r="W329" s="32"/>
      <c r="X329" s="32"/>
    </row>
    <row r="330" spans="1:24" ht="15.75" customHeight="1" x14ac:dyDescent="0.3">
      <c r="A330" s="24" t="s">
        <v>16</v>
      </c>
      <c r="B330" s="25" t="s">
        <v>145</v>
      </c>
      <c r="C330" s="26">
        <v>1973</v>
      </c>
      <c r="D330" s="27" t="s">
        <v>87</v>
      </c>
      <c r="E330" s="27" t="s">
        <v>344</v>
      </c>
      <c r="F330" s="24"/>
      <c r="G330" s="24"/>
      <c r="H330" s="24" t="s">
        <v>562</v>
      </c>
      <c r="I330" s="31" t="str">
        <f>CONCATENATE(H330,A330)</f>
        <v>852500342</v>
      </c>
      <c r="J330" s="28" t="s">
        <v>278</v>
      </c>
      <c r="K330" s="29">
        <v>2</v>
      </c>
      <c r="L330" s="88"/>
      <c r="M330" s="88"/>
      <c r="N330" s="165"/>
      <c r="O330" s="88" t="s">
        <v>733</v>
      </c>
      <c r="P330" s="29"/>
      <c r="Q330" s="30">
        <v>203963</v>
      </c>
      <c r="R330" s="30">
        <f>IF(K330=1,Q330+Q330*$C$770,IF(K330=2,Q330+Q330*$C$771,IF(K330=3,Q330+Q330*$C$772,IF(K330=4,Q330+Q330*$C$773,IF(K330=5,Q330+Q330*$C$774,IF(K330=6,Q330+Q330*$C$775))))))</f>
        <v>213039.3535</v>
      </c>
      <c r="S330" s="22"/>
      <c r="T330" s="116"/>
      <c r="U330" s="112" t="s">
        <v>720</v>
      </c>
      <c r="V330" s="32"/>
      <c r="W330" s="32"/>
      <c r="X330" s="32"/>
    </row>
    <row r="331" spans="1:24" ht="15.75" customHeight="1" x14ac:dyDescent="0.3">
      <c r="A331" s="24" t="s">
        <v>16</v>
      </c>
      <c r="B331" s="25" t="s">
        <v>145</v>
      </c>
      <c r="C331" s="26">
        <v>1973</v>
      </c>
      <c r="D331" s="27" t="s">
        <v>0</v>
      </c>
      <c r="E331" s="27" t="s">
        <v>345</v>
      </c>
      <c r="F331" s="24"/>
      <c r="G331" s="24"/>
      <c r="H331" s="24" t="s">
        <v>595</v>
      </c>
      <c r="I331" s="31" t="str">
        <f>CONCATENATE(H331,A331)</f>
        <v>850000342</v>
      </c>
      <c r="J331" s="28" t="s">
        <v>198</v>
      </c>
      <c r="K331" s="29">
        <v>2</v>
      </c>
      <c r="L331" s="88"/>
      <c r="M331" s="88"/>
      <c r="N331" s="165"/>
      <c r="O331" s="88" t="s">
        <v>733</v>
      </c>
      <c r="P331" s="29"/>
      <c r="Q331" s="30">
        <v>100000</v>
      </c>
      <c r="R331" s="30">
        <f>IF(K331=1,Q331+Q331*$C$770,IF(K331=2,Q331+Q331*$C$771,IF(K331=3,Q331+Q331*$C$772,IF(K331=4,Q331+Q331*$C$773,IF(K331=5,Q331+Q331*$C$774,IF(K331=6,Q331+Q331*$C$775))))))</f>
        <v>104450</v>
      </c>
      <c r="S331" s="22"/>
      <c r="T331" s="116"/>
      <c r="U331" s="113" t="s">
        <v>720</v>
      </c>
      <c r="V331" s="32"/>
      <c r="W331" s="32"/>
      <c r="X331" s="32"/>
    </row>
    <row r="332" spans="1:24" ht="15.75" customHeight="1" x14ac:dyDescent="0.3">
      <c r="A332" s="24" t="s">
        <v>62</v>
      </c>
      <c r="B332" s="25" t="s">
        <v>127</v>
      </c>
      <c r="C332" s="26">
        <v>2007</v>
      </c>
      <c r="D332" s="27" t="s">
        <v>87</v>
      </c>
      <c r="E332" s="27" t="s">
        <v>345</v>
      </c>
      <c r="F332" s="24"/>
      <c r="G332" s="24"/>
      <c r="H332" s="24"/>
      <c r="I332" s="197"/>
      <c r="J332" s="28" t="s">
        <v>89</v>
      </c>
      <c r="K332" s="29">
        <v>2</v>
      </c>
      <c r="L332" s="88" t="s">
        <v>532</v>
      </c>
      <c r="M332" s="88"/>
      <c r="N332" s="165"/>
      <c r="O332" s="88" t="s">
        <v>740</v>
      </c>
      <c r="P332" s="29"/>
      <c r="Q332" s="30">
        <v>150000</v>
      </c>
      <c r="R332" s="22">
        <f>IF(K332=1,Q332+Q332*$C$770,IF(K332=2,Q332+Q332*$C$771,IF(K332=3,Q332+Q332*$C$772,IF(K332=4,Q332+Q332*$C$773,IF(K332=5,Q332+Q332*$C$774,IF(K332=6,Q332+Q332*$C$775))))))</f>
        <v>156675</v>
      </c>
      <c r="S332" s="22"/>
      <c r="T332" s="116"/>
      <c r="U332" s="113"/>
      <c r="V332" s="32"/>
      <c r="W332" s="32"/>
      <c r="X332" s="32"/>
    </row>
    <row r="333" spans="1:24" ht="15.75" customHeight="1" x14ac:dyDescent="0.3">
      <c r="A333" s="24" t="s">
        <v>96</v>
      </c>
      <c r="B333" s="25" t="s">
        <v>110</v>
      </c>
      <c r="C333" s="26">
        <v>2001</v>
      </c>
      <c r="D333" s="27" t="s">
        <v>87</v>
      </c>
      <c r="E333" s="27" t="s">
        <v>87</v>
      </c>
      <c r="F333" s="24"/>
      <c r="G333" s="24"/>
      <c r="H333" s="24" t="s">
        <v>569</v>
      </c>
      <c r="I333" s="31" t="str">
        <f>CONCATENATE(H333,A333)</f>
        <v>840700069</v>
      </c>
      <c r="J333" s="28" t="s">
        <v>2</v>
      </c>
      <c r="K333" s="29">
        <v>2</v>
      </c>
      <c r="L333" s="88" t="s">
        <v>532</v>
      </c>
      <c r="M333" s="88"/>
      <c r="N333" s="165"/>
      <c r="O333" s="88" t="s">
        <v>740</v>
      </c>
      <c r="P333" s="29"/>
      <c r="Q333" s="30">
        <v>66701.25</v>
      </c>
      <c r="R333" s="30">
        <f>IF(K333=1,Q333+Q333*$C$770,IF(K333=2,Q333+Q333*$C$771,IF(K333=3,Q333+Q333*$C$772,IF(K333=4,Q333+Q333*$C$773,IF(K333=5,Q333+Q333*$C$774,IF(K333=6,Q333+Q333*$C$775))))))</f>
        <v>69669.455625000002</v>
      </c>
      <c r="S333" s="22"/>
      <c r="T333" s="116"/>
      <c r="U333" s="113"/>
      <c r="V333" s="32"/>
      <c r="W333" s="32"/>
      <c r="X333" s="32"/>
    </row>
    <row r="334" spans="1:24" ht="15.75" customHeight="1" x14ac:dyDescent="0.3">
      <c r="A334" s="24" t="s">
        <v>589</v>
      </c>
      <c r="B334" s="25" t="s">
        <v>179</v>
      </c>
      <c r="C334" s="26">
        <v>1974</v>
      </c>
      <c r="D334" s="27" t="s">
        <v>12</v>
      </c>
      <c r="E334" s="27" t="s">
        <v>344</v>
      </c>
      <c r="F334" s="24" t="s">
        <v>544</v>
      </c>
      <c r="G334" s="24"/>
      <c r="H334" s="24"/>
      <c r="I334" s="31"/>
      <c r="J334" s="28" t="s">
        <v>748</v>
      </c>
      <c r="K334" s="29">
        <v>2</v>
      </c>
      <c r="L334" s="88" t="s">
        <v>532</v>
      </c>
      <c r="M334" s="88"/>
      <c r="N334" s="165"/>
      <c r="O334" s="88" t="s">
        <v>740</v>
      </c>
      <c r="P334" s="29"/>
      <c r="Q334" s="30">
        <v>3000000</v>
      </c>
      <c r="R334" s="30">
        <f>IF(K334=1,Q334+Q334*$C$770,IF(K334=2,Q334+Q334*$C$771,IF(K334=3,Q334+Q334*$C$772,IF(K334=4,Q334+Q334*$C$773,IF(K334=5,Q334+Q334*$C$774,IF(K334=6,Q334+Q334*$C$775))))))</f>
        <v>3133500</v>
      </c>
      <c r="S334" s="22"/>
      <c r="T334" s="116"/>
      <c r="U334" s="111"/>
      <c r="V334" s="32"/>
      <c r="W334" s="32"/>
      <c r="X334" s="32"/>
    </row>
    <row r="335" spans="1:24" s="32" customFormat="1" ht="15.75" customHeight="1" x14ac:dyDescent="0.3">
      <c r="A335" s="24" t="s">
        <v>620</v>
      </c>
      <c r="B335" s="25" t="s">
        <v>180</v>
      </c>
      <c r="C335" s="26"/>
      <c r="D335" s="27" t="s">
        <v>0</v>
      </c>
      <c r="E335" s="27" t="s">
        <v>345</v>
      </c>
      <c r="F335" s="24"/>
      <c r="G335" s="24"/>
      <c r="H335" s="24" t="s">
        <v>772</v>
      </c>
      <c r="I335" s="31" t="str">
        <f>CONCATENATE(H335,A335)</f>
        <v>820519430</v>
      </c>
      <c r="J335" s="34" t="s">
        <v>350</v>
      </c>
      <c r="K335" s="29">
        <v>2</v>
      </c>
      <c r="L335" s="88" t="s">
        <v>532</v>
      </c>
      <c r="M335" s="88"/>
      <c r="N335" s="165"/>
      <c r="O335" s="88" t="s">
        <v>740</v>
      </c>
      <c r="P335" s="29"/>
      <c r="Q335" s="30">
        <v>150000</v>
      </c>
      <c r="R335" s="30">
        <f>IF(K335=1,Q335+Q335*$C$770,IF(K335=2,Q335+Q335*$C$771,IF(K335=3,Q335+Q335*$C$772,IF(K335=4,Q335+Q335*$C$773,IF(K335=5,Q335+Q335*$C$774,IF(K335=6,Q335+Q335*$C$775))))))</f>
        <v>156675</v>
      </c>
      <c r="S335" s="22"/>
      <c r="T335" s="116"/>
      <c r="U335" s="111"/>
      <c r="V335" s="14"/>
      <c r="W335" s="14"/>
      <c r="X335" s="14"/>
    </row>
    <row r="336" spans="1:24" s="32" customFormat="1" ht="15.75" customHeight="1" x14ac:dyDescent="0.3">
      <c r="A336" s="24" t="s">
        <v>588</v>
      </c>
      <c r="B336" s="25" t="s">
        <v>180</v>
      </c>
      <c r="C336" s="26"/>
      <c r="D336" s="27" t="s">
        <v>0</v>
      </c>
      <c r="E336" s="27" t="s">
        <v>345</v>
      </c>
      <c r="F336" s="24"/>
      <c r="G336" s="24"/>
      <c r="H336" s="24" t="s">
        <v>799</v>
      </c>
      <c r="I336" s="31" t="str">
        <f>CONCATENATE(H336,A336)</f>
        <v>820119061</v>
      </c>
      <c r="J336" s="28" t="s">
        <v>309</v>
      </c>
      <c r="K336" s="29">
        <v>2</v>
      </c>
      <c r="L336" s="88" t="s">
        <v>532</v>
      </c>
      <c r="M336" s="88"/>
      <c r="N336" s="165"/>
      <c r="O336" s="88" t="s">
        <v>740</v>
      </c>
      <c r="P336" s="29"/>
      <c r="Q336" s="30">
        <v>100000</v>
      </c>
      <c r="R336" s="30">
        <f>IF(K336=1,Q336+Q336*$C$770,IF(K336=2,Q336+Q336*$C$771,IF(K336=3,Q336+Q336*$C$772,IF(K336=4,Q336+Q336*$C$773,IF(K336=5,Q336+Q336*$C$774,IF(K336=6,Q336+Q336*$C$775))))))</f>
        <v>104450</v>
      </c>
      <c r="S336" s="22"/>
      <c r="T336" s="116"/>
      <c r="U336" s="111"/>
      <c r="V336" s="14"/>
      <c r="W336" s="14"/>
      <c r="X336" s="14"/>
    </row>
    <row r="337" spans="1:24" s="32" customFormat="1" ht="15.75" customHeight="1" x14ac:dyDescent="0.3">
      <c r="A337" s="24" t="s">
        <v>621</v>
      </c>
      <c r="B337" s="25" t="s">
        <v>180</v>
      </c>
      <c r="C337" s="26"/>
      <c r="D337" s="27" t="s">
        <v>351</v>
      </c>
      <c r="E337" s="27" t="s">
        <v>351</v>
      </c>
      <c r="F337" s="24"/>
      <c r="G337" s="24"/>
      <c r="H337" s="24" t="s">
        <v>808</v>
      </c>
      <c r="I337" s="31" t="str">
        <f>CONCATENATE(H337,A337)</f>
        <v>842119031</v>
      </c>
      <c r="J337" s="28" t="s">
        <v>353</v>
      </c>
      <c r="K337" s="29">
        <v>2</v>
      </c>
      <c r="L337" s="88" t="s">
        <v>532</v>
      </c>
      <c r="M337" s="88"/>
      <c r="N337" s="165"/>
      <c r="O337" s="88" t="s">
        <v>740</v>
      </c>
      <c r="P337" s="29"/>
      <c r="Q337" s="30">
        <v>1700000</v>
      </c>
      <c r="R337" s="30">
        <f>IF(K337=1,Q337+Q337*$C$770,IF(K337=2,Q337+Q337*$C$771,IF(K337=3,Q337+Q337*$C$772,IF(K337=4,Q337+Q337*$C$773,IF(K337=5,Q337+Q337*$C$774,IF(K337=6,Q337+Q337*$C$775))))))</f>
        <v>1775650</v>
      </c>
      <c r="S337" s="22"/>
      <c r="T337" s="116"/>
      <c r="U337" s="111"/>
      <c r="V337" s="14"/>
      <c r="W337" s="14"/>
      <c r="X337" s="14"/>
    </row>
    <row r="338" spans="1:24" s="32" customFormat="1" ht="15.75" customHeight="1" x14ac:dyDescent="0.3">
      <c r="A338" s="24" t="s">
        <v>588</v>
      </c>
      <c r="B338" s="25" t="s">
        <v>180</v>
      </c>
      <c r="C338" s="26"/>
      <c r="D338" s="27" t="s">
        <v>351</v>
      </c>
      <c r="E338" s="27" t="s">
        <v>351</v>
      </c>
      <c r="F338" s="24"/>
      <c r="G338" s="24"/>
      <c r="H338" s="24" t="s">
        <v>817</v>
      </c>
      <c r="I338" s="31" t="str">
        <f>CONCATENATE(H338,A338)</f>
        <v>832419061</v>
      </c>
      <c r="J338" s="28" t="s">
        <v>354</v>
      </c>
      <c r="K338" s="29">
        <v>2</v>
      </c>
      <c r="L338" s="88" t="s">
        <v>532</v>
      </c>
      <c r="M338" s="88"/>
      <c r="N338" s="165"/>
      <c r="O338" s="88" t="s">
        <v>740</v>
      </c>
      <c r="P338" s="29"/>
      <c r="Q338" s="30">
        <v>210161</v>
      </c>
      <c r="R338" s="30">
        <f>IF(K338=1,Q338+Q338*$C$770,IF(K338=2,Q338+Q338*$C$771,IF(K338=3,Q338+Q338*$C$772,IF(K338=4,Q338+Q338*$C$773,IF(K338=5,Q338+Q338*$C$774,IF(K338=6,Q338+Q338*$C$775))))))</f>
        <v>219513.16450000001</v>
      </c>
      <c r="S338" s="22"/>
      <c r="T338" s="116"/>
      <c r="U338" s="111"/>
      <c r="V338" s="14"/>
      <c r="W338" s="14"/>
      <c r="X338" s="14"/>
    </row>
    <row r="339" spans="1:24" s="32" customFormat="1" ht="15.75" customHeight="1" x14ac:dyDescent="0.3">
      <c r="A339" s="24" t="s">
        <v>588</v>
      </c>
      <c r="B339" s="25" t="s">
        <v>180</v>
      </c>
      <c r="C339" s="26"/>
      <c r="D339" s="27" t="s">
        <v>351</v>
      </c>
      <c r="E339" s="27" t="s">
        <v>351</v>
      </c>
      <c r="F339" s="24"/>
      <c r="G339" s="24"/>
      <c r="H339" s="24" t="s">
        <v>826</v>
      </c>
      <c r="I339" s="31" t="str">
        <f>CONCATENATE(H339,A339)</f>
        <v>832619061</v>
      </c>
      <c r="J339" s="28" t="s">
        <v>412</v>
      </c>
      <c r="K339" s="29">
        <v>2</v>
      </c>
      <c r="L339" s="88" t="s">
        <v>532</v>
      </c>
      <c r="M339" s="88"/>
      <c r="N339" s="165"/>
      <c r="O339" s="88" t="s">
        <v>740</v>
      </c>
      <c r="P339" s="29"/>
      <c r="Q339" s="30">
        <v>150000</v>
      </c>
      <c r="R339" s="30">
        <f>IF(K339=1,Q339+Q339*$C$770,IF(K339=2,Q339+Q339*$C$771,IF(K339=3,Q339+Q339*$C$772,IF(K339=4,Q339+Q339*$C$773,IF(K339=5,Q339+Q339*$C$774,IF(K339=6,Q339+Q339*$C$775))))))</f>
        <v>156675</v>
      </c>
      <c r="S339" s="22"/>
      <c r="T339" s="116"/>
      <c r="U339" s="111"/>
      <c r="V339" s="14"/>
      <c r="W339" s="14"/>
      <c r="X339" s="14"/>
    </row>
    <row r="340" spans="1:24" s="32" customFormat="1" ht="15.75" customHeight="1" x14ac:dyDescent="0.3">
      <c r="A340" s="24" t="s">
        <v>627</v>
      </c>
      <c r="B340" s="25" t="s">
        <v>180</v>
      </c>
      <c r="C340" s="26"/>
      <c r="D340" s="27" t="s">
        <v>351</v>
      </c>
      <c r="E340" s="27" t="s">
        <v>351</v>
      </c>
      <c r="F340" s="24"/>
      <c r="G340" s="24"/>
      <c r="H340" s="24" t="s">
        <v>835</v>
      </c>
      <c r="I340" s="31" t="str">
        <f>CONCATENATE(H340,A340)</f>
        <v>000010000</v>
      </c>
      <c r="J340" s="28" t="s">
        <v>352</v>
      </c>
      <c r="K340" s="29">
        <v>2</v>
      </c>
      <c r="L340" s="88" t="s">
        <v>532</v>
      </c>
      <c r="M340" s="88"/>
      <c r="N340" s="165"/>
      <c r="O340" s="88" t="s">
        <v>740</v>
      </c>
      <c r="P340" s="29"/>
      <c r="Q340" s="30">
        <v>38816856</v>
      </c>
      <c r="R340" s="30">
        <f>IF(K340=1,Q340+Q340*$C$770,IF(K340=2,Q340+Q340*$C$771,IF(K340=3,Q340+Q340*$C$772,IF(K340=4,Q340+Q340*$C$773,IF(K340=5,Q340+Q340*$C$774,IF(K340=6,Q340+Q340*$C$775))))))</f>
        <v>40544206.092</v>
      </c>
      <c r="S340" s="22"/>
      <c r="T340" s="116"/>
      <c r="U340" s="111"/>
      <c r="V340" s="14"/>
      <c r="W340" s="14"/>
      <c r="X340" s="14"/>
    </row>
    <row r="341" spans="1:24" s="32" customFormat="1" ht="15.75" customHeight="1" x14ac:dyDescent="0.3">
      <c r="A341" s="24" t="s">
        <v>588</v>
      </c>
      <c r="B341" s="25" t="s">
        <v>180</v>
      </c>
      <c r="C341" s="26"/>
      <c r="D341" s="27" t="s">
        <v>12</v>
      </c>
      <c r="E341" s="27" t="s">
        <v>345</v>
      </c>
      <c r="F341" s="24"/>
      <c r="G341" s="24"/>
      <c r="H341" s="24" t="s">
        <v>844</v>
      </c>
      <c r="I341" s="31" t="str">
        <f>CONCATENATE(H341,A341)</f>
        <v>861619061</v>
      </c>
      <c r="J341" s="28" t="s">
        <v>313</v>
      </c>
      <c r="K341" s="29">
        <v>2</v>
      </c>
      <c r="L341" s="88" t="s">
        <v>532</v>
      </c>
      <c r="M341" s="88"/>
      <c r="N341" s="165"/>
      <c r="O341" s="88" t="s">
        <v>740</v>
      </c>
      <c r="P341" s="29"/>
      <c r="Q341" s="30">
        <v>850000</v>
      </c>
      <c r="R341" s="30">
        <f>IF(K341=1,Q341+Q341*$C$770,IF(K341=2,Q341+Q341*$C$771,IF(K341=3,Q341+Q341*$C$772,IF(K341=4,Q341+Q341*$C$773,IF(K341=5,Q341+Q341*$C$774,IF(K341=6,Q341+Q341*$C$775))))))</f>
        <v>887825</v>
      </c>
      <c r="S341" s="22"/>
      <c r="T341" s="116"/>
      <c r="U341" s="111"/>
      <c r="V341" s="14"/>
      <c r="W341" s="14"/>
      <c r="X341" s="14"/>
    </row>
    <row r="342" spans="1:24" s="32" customFormat="1" ht="15.75" customHeight="1" x14ac:dyDescent="0.3">
      <c r="A342" s="24" t="s">
        <v>588</v>
      </c>
      <c r="B342" s="25" t="s">
        <v>180</v>
      </c>
      <c r="C342" s="26"/>
      <c r="D342" s="27" t="s">
        <v>12</v>
      </c>
      <c r="E342" s="27" t="s">
        <v>345</v>
      </c>
      <c r="F342" s="24"/>
      <c r="G342" s="24"/>
      <c r="H342" s="24"/>
      <c r="I342" s="31"/>
      <c r="J342" s="28" t="s">
        <v>762</v>
      </c>
      <c r="K342" s="29">
        <v>2</v>
      </c>
      <c r="L342" s="88" t="s">
        <v>532</v>
      </c>
      <c r="M342" s="88"/>
      <c r="N342" s="165"/>
      <c r="O342" s="88" t="s">
        <v>740</v>
      </c>
      <c r="P342" s="29"/>
      <c r="Q342" s="30">
        <v>50000</v>
      </c>
      <c r="R342" s="30">
        <f>IF(K342=1,Q342+Q342*$C$770,IF(K342=2,Q342+Q342*$C$771,IF(K342=3,Q342+Q342*$C$772,IF(K342=4,Q342+Q342*$C$773,IF(K342=5,Q342+Q342*$C$774,IF(K342=6,Q342+Q342*$C$775))))))</f>
        <v>52225</v>
      </c>
      <c r="S342" s="22"/>
      <c r="T342" s="116"/>
      <c r="U342" s="111"/>
      <c r="V342" s="14"/>
      <c r="W342" s="14"/>
      <c r="X342" s="14"/>
    </row>
    <row r="343" spans="1:24" s="32" customFormat="1" ht="15.75" customHeight="1" x14ac:dyDescent="0.3">
      <c r="A343" s="24" t="s">
        <v>588</v>
      </c>
      <c r="B343" s="25" t="s">
        <v>180</v>
      </c>
      <c r="C343" s="26"/>
      <c r="D343" s="27" t="s">
        <v>12</v>
      </c>
      <c r="E343" s="27" t="s">
        <v>345</v>
      </c>
      <c r="F343" s="24"/>
      <c r="G343" s="24"/>
      <c r="H343" s="24" t="s">
        <v>853</v>
      </c>
      <c r="I343" s="31" t="str">
        <f>CONCATENATE(H343,A343)</f>
        <v>851819061</v>
      </c>
      <c r="J343" s="34" t="s">
        <v>314</v>
      </c>
      <c r="K343" s="29">
        <v>2</v>
      </c>
      <c r="L343" s="88" t="s">
        <v>532</v>
      </c>
      <c r="M343" s="88"/>
      <c r="N343" s="165"/>
      <c r="O343" s="88" t="s">
        <v>740</v>
      </c>
      <c r="P343" s="29"/>
      <c r="Q343" s="30">
        <v>200000</v>
      </c>
      <c r="R343" s="30">
        <f>IF(K343=1,Q343+Q343*$C$770,IF(K343=2,Q343+Q343*$C$771,IF(K343=3,Q343+Q343*$C$772,IF(K343=4,Q343+Q343*$C$773,IF(K343=5,Q343+Q343*$C$774,IF(K343=6,Q343+Q343*$C$775))))))</f>
        <v>208900</v>
      </c>
      <c r="S343" s="22"/>
      <c r="T343" s="116"/>
      <c r="U343" s="111"/>
      <c r="V343" s="14"/>
      <c r="W343" s="14"/>
      <c r="X343" s="14"/>
    </row>
    <row r="344" spans="1:24" s="32" customFormat="1" ht="15.75" customHeight="1" x14ac:dyDescent="0.3">
      <c r="A344" s="24" t="s">
        <v>636</v>
      </c>
      <c r="B344" s="25" t="s">
        <v>180</v>
      </c>
      <c r="C344" s="26"/>
      <c r="D344" s="27" t="s">
        <v>12</v>
      </c>
      <c r="E344" s="27" t="s">
        <v>344</v>
      </c>
      <c r="F344" s="24"/>
      <c r="G344" s="24"/>
      <c r="H344" s="24" t="s">
        <v>853</v>
      </c>
      <c r="I344" s="31" t="str">
        <f>CONCATENATE(H344,A344)</f>
        <v>851819019</v>
      </c>
      <c r="J344" s="28" t="s">
        <v>315</v>
      </c>
      <c r="K344" s="29">
        <v>2</v>
      </c>
      <c r="L344" s="88" t="s">
        <v>532</v>
      </c>
      <c r="M344" s="88"/>
      <c r="N344" s="165"/>
      <c r="O344" s="88" t="s">
        <v>740</v>
      </c>
      <c r="P344" s="29"/>
      <c r="Q344" s="30">
        <v>500000</v>
      </c>
      <c r="R344" s="30">
        <f>IF(K344=1,Q344+Q344*$C$770,IF(K344=2,Q344+Q344*$C$771,IF(K344=3,Q344+Q344*$C$772,IF(K344=4,Q344+Q344*$C$773,IF(K344=5,Q344+Q344*$C$774,IF(K344=6,Q344+Q344*$C$775))))))</f>
        <v>522250</v>
      </c>
      <c r="S344" s="22"/>
      <c r="T344" s="116"/>
      <c r="U344" s="111"/>
      <c r="V344" s="14"/>
      <c r="W344" s="14"/>
      <c r="X344" s="14"/>
    </row>
    <row r="345" spans="1:24" s="32" customFormat="1" ht="15.75" customHeight="1" x14ac:dyDescent="0.3">
      <c r="A345" s="24" t="s">
        <v>588</v>
      </c>
      <c r="B345" s="25" t="s">
        <v>180</v>
      </c>
      <c r="C345" s="26"/>
      <c r="D345" s="27" t="s">
        <v>12</v>
      </c>
      <c r="E345" s="27" t="s">
        <v>345</v>
      </c>
      <c r="F345" s="24"/>
      <c r="G345" s="24"/>
      <c r="H345" s="24" t="s">
        <v>862</v>
      </c>
      <c r="I345" s="31" t="str">
        <f>CONCATENATE(H345,A345)</f>
        <v>851219061</v>
      </c>
      <c r="J345" s="28" t="s">
        <v>360</v>
      </c>
      <c r="K345" s="29">
        <v>2</v>
      </c>
      <c r="L345" s="88" t="s">
        <v>532</v>
      </c>
      <c r="M345" s="88"/>
      <c r="N345" s="165"/>
      <c r="O345" s="88" t="s">
        <v>740</v>
      </c>
      <c r="P345" s="29"/>
      <c r="Q345" s="30">
        <v>300000</v>
      </c>
      <c r="R345" s="30">
        <f>IF(K345=1,Q345+Q345*$C$770,IF(K345=2,Q345+Q345*$C$771,IF(K345=3,Q345+Q345*$C$772,IF(K345=4,Q345+Q345*$C$773,IF(K345=5,Q345+Q345*$C$774,IF(K345=6,Q345+Q345*$C$775))))))</f>
        <v>313350</v>
      </c>
      <c r="S345" s="22"/>
      <c r="T345" s="116"/>
      <c r="U345" s="111"/>
      <c r="V345" s="14"/>
      <c r="W345" s="14"/>
      <c r="X345" s="14"/>
    </row>
    <row r="346" spans="1:24" s="32" customFormat="1" ht="15.75" customHeight="1" x14ac:dyDescent="0.3">
      <c r="A346" s="24" t="s">
        <v>620</v>
      </c>
      <c r="B346" s="25" t="s">
        <v>180</v>
      </c>
      <c r="C346" s="26"/>
      <c r="D346" s="27" t="s">
        <v>0</v>
      </c>
      <c r="E346" s="27" t="s">
        <v>0</v>
      </c>
      <c r="F346" s="24"/>
      <c r="G346" s="24"/>
      <c r="H346" s="24" t="s">
        <v>871</v>
      </c>
      <c r="I346" s="31" t="str">
        <f>CONCATENATE(H346,A346)</f>
        <v>820019430</v>
      </c>
      <c r="J346" s="34" t="s">
        <v>310</v>
      </c>
      <c r="K346" s="29">
        <v>2</v>
      </c>
      <c r="L346" s="88" t="s">
        <v>532</v>
      </c>
      <c r="M346" s="88"/>
      <c r="N346" s="165"/>
      <c r="O346" s="88" t="s">
        <v>740</v>
      </c>
      <c r="P346" s="29"/>
      <c r="Q346" s="30">
        <v>60000</v>
      </c>
      <c r="R346" s="30">
        <f>IF(K346=1,Q346+Q346*$C$770,IF(K346=2,Q346+Q346*$C$771,IF(K346=3,Q346+Q346*$C$772,IF(K346=4,Q346+Q346*$C$773,IF(K346=5,Q346+Q346*$C$774,IF(K346=6,Q346+Q346*$C$775))))))</f>
        <v>62670</v>
      </c>
      <c r="S346" s="22"/>
      <c r="T346" s="116"/>
      <c r="U346" s="111"/>
      <c r="V346" s="14"/>
      <c r="W346" s="14"/>
      <c r="X346" s="14"/>
    </row>
    <row r="347" spans="1:24" s="32" customFormat="1" ht="15.75" customHeight="1" x14ac:dyDescent="0.3">
      <c r="A347" s="24" t="s">
        <v>588</v>
      </c>
      <c r="B347" s="25" t="s">
        <v>180</v>
      </c>
      <c r="C347" s="26"/>
      <c r="D347" s="27" t="s">
        <v>12</v>
      </c>
      <c r="E347" s="27" t="s">
        <v>345</v>
      </c>
      <c r="F347" s="24"/>
      <c r="G347" s="24"/>
      <c r="H347" s="24" t="s">
        <v>880</v>
      </c>
      <c r="I347" s="31" t="str">
        <f>CONCATENATE(H347,A347)</f>
        <v>851119061</v>
      </c>
      <c r="J347" s="34" t="s">
        <v>316</v>
      </c>
      <c r="K347" s="29">
        <v>2</v>
      </c>
      <c r="L347" s="88" t="s">
        <v>532</v>
      </c>
      <c r="M347" s="88"/>
      <c r="N347" s="165"/>
      <c r="O347" s="88" t="s">
        <v>740</v>
      </c>
      <c r="P347" s="29"/>
      <c r="Q347" s="30">
        <v>250000</v>
      </c>
      <c r="R347" s="30">
        <f>IF(K347=1,Q347+Q347*$C$770,IF(K347=2,Q347+Q347*$C$771,IF(K347=3,Q347+Q347*$C$772,IF(K347=4,Q347+Q347*$C$773,IF(K347=5,Q347+Q347*$C$774,IF(K347=6,Q347+Q347*$C$775))))))</f>
        <v>261125</v>
      </c>
      <c r="S347" s="22"/>
      <c r="T347" s="116"/>
      <c r="U347" s="111"/>
      <c r="V347" s="14"/>
      <c r="W347" s="14"/>
      <c r="X347" s="14"/>
    </row>
    <row r="348" spans="1:24" s="32" customFormat="1" ht="15.75" customHeight="1" x14ac:dyDescent="0.3">
      <c r="A348" s="24" t="s">
        <v>588</v>
      </c>
      <c r="B348" s="25" t="s">
        <v>180</v>
      </c>
      <c r="C348" s="26"/>
      <c r="D348" s="27" t="s">
        <v>12</v>
      </c>
      <c r="E348" s="27" t="s">
        <v>345</v>
      </c>
      <c r="F348" s="24"/>
      <c r="G348" s="24"/>
      <c r="H348" s="24" t="s">
        <v>889</v>
      </c>
      <c r="I348" s="31" t="str">
        <f>CONCATENATE(H348,A348)</f>
        <v>861819061</v>
      </c>
      <c r="J348" s="28" t="s">
        <v>342</v>
      </c>
      <c r="K348" s="29">
        <v>2</v>
      </c>
      <c r="L348" s="88" t="s">
        <v>532</v>
      </c>
      <c r="M348" s="88"/>
      <c r="N348" s="165"/>
      <c r="O348" s="88" t="s">
        <v>740</v>
      </c>
      <c r="P348" s="29"/>
      <c r="Q348" s="30">
        <v>200000</v>
      </c>
      <c r="R348" s="30">
        <f>IF(K348=1,Q348+Q348*$C$770,IF(K348=2,Q348+Q348*$C$771,IF(K348=3,Q348+Q348*$C$772,IF(K348=4,Q348+Q348*$C$773,IF(K348=5,Q348+Q348*$C$774,IF(K348=6,Q348+Q348*$C$775))))))</f>
        <v>208900</v>
      </c>
      <c r="S348" s="22"/>
      <c r="T348" s="116"/>
      <c r="U348" s="111"/>
      <c r="V348" s="14"/>
      <c r="W348" s="14"/>
      <c r="X348" s="14"/>
    </row>
    <row r="349" spans="1:24" s="32" customFormat="1" ht="15.75" customHeight="1" x14ac:dyDescent="0.3">
      <c r="A349" s="24" t="s">
        <v>588</v>
      </c>
      <c r="B349" s="25" t="s">
        <v>180</v>
      </c>
      <c r="C349" s="26"/>
      <c r="D349" s="27" t="s">
        <v>351</v>
      </c>
      <c r="E349" s="27" t="s">
        <v>351</v>
      </c>
      <c r="F349" s="24"/>
      <c r="G349" s="24"/>
      <c r="H349" s="24" t="s">
        <v>899</v>
      </c>
      <c r="I349" s="31" t="str">
        <f>CONCATENATE(H349,A349)</f>
        <v>851019061</v>
      </c>
      <c r="J349" s="28" t="s">
        <v>357</v>
      </c>
      <c r="K349" s="29">
        <v>2</v>
      </c>
      <c r="L349" s="88" t="s">
        <v>532</v>
      </c>
      <c r="M349" s="88"/>
      <c r="N349" s="165"/>
      <c r="O349" s="88" t="s">
        <v>740</v>
      </c>
      <c r="P349" s="29"/>
      <c r="Q349" s="30">
        <v>1261000</v>
      </c>
      <c r="R349" s="30">
        <f>IF(K349=1,Q349+Q349*$C$770,IF(K349=2,Q349+Q349*$C$771,IF(K349=3,Q349+Q349*$C$772,IF(K349=4,Q349+Q349*$C$773,IF(K349=5,Q349+Q349*$C$774,IF(K349=6,Q349+Q349*$C$775))))))</f>
        <v>1317114.5</v>
      </c>
      <c r="S349" s="22"/>
      <c r="T349" s="116"/>
      <c r="U349" s="111"/>
      <c r="V349" s="14"/>
      <c r="W349" s="14"/>
      <c r="X349" s="14"/>
    </row>
    <row r="350" spans="1:24" s="32" customFormat="1" ht="15.75" customHeight="1" x14ac:dyDescent="0.3">
      <c r="A350" s="24" t="s">
        <v>588</v>
      </c>
      <c r="B350" s="25" t="s">
        <v>180</v>
      </c>
      <c r="C350" s="26"/>
      <c r="D350" s="27" t="s">
        <v>351</v>
      </c>
      <c r="E350" s="27" t="s">
        <v>351</v>
      </c>
      <c r="F350" s="24"/>
      <c r="G350" s="24"/>
      <c r="H350" s="24" t="s">
        <v>817</v>
      </c>
      <c r="I350" s="31" t="str">
        <f>CONCATENATE(H350,A350)</f>
        <v>832419061</v>
      </c>
      <c r="J350" s="28" t="s">
        <v>355</v>
      </c>
      <c r="K350" s="29">
        <v>2</v>
      </c>
      <c r="L350" s="88" t="s">
        <v>532</v>
      </c>
      <c r="M350" s="88"/>
      <c r="N350" s="165"/>
      <c r="O350" s="88" t="s">
        <v>740</v>
      </c>
      <c r="P350" s="29"/>
      <c r="Q350" s="30">
        <v>210000</v>
      </c>
      <c r="R350" s="30">
        <f>IF(K350=1,Q350+Q350*$C$770,IF(K350=2,Q350+Q350*$C$771,IF(K350=3,Q350+Q350*$C$772,IF(K350=4,Q350+Q350*$C$773,IF(K350=5,Q350+Q350*$C$774,IF(K350=6,Q350+Q350*$C$775))))))</f>
        <v>219345</v>
      </c>
      <c r="S350" s="22"/>
      <c r="T350" s="116"/>
      <c r="U350" s="111"/>
      <c r="V350" s="14"/>
      <c r="W350" s="14"/>
      <c r="X350" s="14"/>
    </row>
    <row r="351" spans="1:24" s="32" customFormat="1" ht="15.75" customHeight="1" x14ac:dyDescent="0.3">
      <c r="A351" s="24" t="s">
        <v>619</v>
      </c>
      <c r="B351" s="25" t="s">
        <v>180</v>
      </c>
      <c r="C351" s="26"/>
      <c r="D351" s="27" t="s">
        <v>12</v>
      </c>
      <c r="E351" s="27" t="s">
        <v>345</v>
      </c>
      <c r="F351" s="24"/>
      <c r="G351" s="24"/>
      <c r="H351" s="24" t="s">
        <v>908</v>
      </c>
      <c r="I351" s="31" t="str">
        <f>CONCATENATE(H351,A351)</f>
        <v>861119002</v>
      </c>
      <c r="J351" s="28" t="s">
        <v>343</v>
      </c>
      <c r="K351" s="29">
        <v>2</v>
      </c>
      <c r="L351" s="88" t="s">
        <v>532</v>
      </c>
      <c r="M351" s="88"/>
      <c r="N351" s="165"/>
      <c r="O351" s="88" t="s">
        <v>740</v>
      </c>
      <c r="P351" s="29"/>
      <c r="Q351" s="30">
        <v>15000</v>
      </c>
      <c r="R351" s="30">
        <f>IF(K351=1,Q351+Q351*$C$770,IF(K351=2,Q351+Q351*$C$771,IF(K351=3,Q351+Q351*$C$772,IF(K351=4,Q351+Q351*$C$773,IF(K351=5,Q351+Q351*$C$774,IF(K351=6,Q351+Q351*$C$775))))))</f>
        <v>15667.5</v>
      </c>
      <c r="S351" s="22"/>
      <c r="T351" s="116"/>
      <c r="U351" s="111"/>
      <c r="V351" s="14"/>
      <c r="W351" s="14"/>
      <c r="X351" s="14"/>
    </row>
    <row r="352" spans="1:24" s="32" customFormat="1" ht="15.75" customHeight="1" x14ac:dyDescent="0.3">
      <c r="A352" s="24" t="s">
        <v>588</v>
      </c>
      <c r="B352" s="25" t="s">
        <v>180</v>
      </c>
      <c r="C352" s="26"/>
      <c r="D352" s="27" t="s">
        <v>12</v>
      </c>
      <c r="E352" s="27" t="s">
        <v>345</v>
      </c>
      <c r="F352" s="24"/>
      <c r="G352" s="24"/>
      <c r="H352" s="24" t="s">
        <v>917</v>
      </c>
      <c r="I352" s="31" t="str">
        <f>CONCATENATE(H352,A352)</f>
        <v>861419061</v>
      </c>
      <c r="J352" s="34" t="s">
        <v>317</v>
      </c>
      <c r="K352" s="29">
        <v>2</v>
      </c>
      <c r="L352" s="88" t="s">
        <v>532</v>
      </c>
      <c r="M352" s="88"/>
      <c r="N352" s="165"/>
      <c r="O352" s="88" t="s">
        <v>740</v>
      </c>
      <c r="P352" s="29"/>
      <c r="Q352" s="30">
        <v>500000</v>
      </c>
      <c r="R352" s="30">
        <f>IF(K352=1,Q352+Q352*$C$770,IF(K352=2,Q352+Q352*$C$771,IF(K352=3,Q352+Q352*$C$772,IF(K352=4,Q352+Q352*$C$773,IF(K352=5,Q352+Q352*$C$774,IF(K352=6,Q352+Q352*$C$775))))))</f>
        <v>522250</v>
      </c>
      <c r="S352" s="22"/>
      <c r="T352" s="116"/>
      <c r="U352" s="111"/>
      <c r="V352" s="14"/>
      <c r="W352" s="14"/>
      <c r="X352" s="14"/>
    </row>
    <row r="353" spans="1:24" s="32" customFormat="1" ht="15.75" customHeight="1" x14ac:dyDescent="0.3">
      <c r="A353" s="24" t="s">
        <v>588</v>
      </c>
      <c r="B353" s="25" t="s">
        <v>180</v>
      </c>
      <c r="C353" s="26"/>
      <c r="D353" s="27" t="s">
        <v>12</v>
      </c>
      <c r="E353" s="27" t="s">
        <v>345</v>
      </c>
      <c r="F353" s="24"/>
      <c r="G353" s="24"/>
      <c r="H353" s="24" t="s">
        <v>926</v>
      </c>
      <c r="I353" s="31" t="str">
        <f>CONCATENATE(H353,A353)</f>
        <v>810019061</v>
      </c>
      <c r="J353" s="34" t="s">
        <v>318</v>
      </c>
      <c r="K353" s="29">
        <v>2</v>
      </c>
      <c r="L353" s="88" t="s">
        <v>532</v>
      </c>
      <c r="M353" s="88"/>
      <c r="N353" s="165"/>
      <c r="O353" s="88" t="s">
        <v>740</v>
      </c>
      <c r="P353" s="29"/>
      <c r="Q353" s="30">
        <v>100000</v>
      </c>
      <c r="R353" s="30">
        <f>IF(K353=1,Q353+Q353*$C$770,IF(K353=2,Q353+Q353*$C$771,IF(K353=3,Q353+Q353*$C$772,IF(K353=4,Q353+Q353*$C$773,IF(K353=5,Q353+Q353*$C$774,IF(K353=6,Q353+Q353*$C$775))))))</f>
        <v>104450</v>
      </c>
      <c r="S353" s="22"/>
      <c r="T353" s="116"/>
      <c r="U353" s="111"/>
      <c r="V353" s="14"/>
      <c r="W353" s="14"/>
      <c r="X353" s="14"/>
    </row>
    <row r="354" spans="1:24" s="32" customFormat="1" ht="15.75" customHeight="1" x14ac:dyDescent="0.3">
      <c r="A354" s="24" t="s">
        <v>588</v>
      </c>
      <c r="B354" s="25" t="s">
        <v>180</v>
      </c>
      <c r="C354" s="26"/>
      <c r="D354" s="27" t="s">
        <v>12</v>
      </c>
      <c r="E354" s="27" t="s">
        <v>345</v>
      </c>
      <c r="F354" s="24"/>
      <c r="G354" s="24"/>
      <c r="H354" s="24" t="s">
        <v>935</v>
      </c>
      <c r="I354" s="31" t="str">
        <f>CONCATENATE(H354,A354)</f>
        <v>852219061</v>
      </c>
      <c r="J354" s="28" t="s">
        <v>368</v>
      </c>
      <c r="K354" s="29">
        <v>2</v>
      </c>
      <c r="L354" s="88" t="s">
        <v>532</v>
      </c>
      <c r="M354" s="88"/>
      <c r="N354" s="165"/>
      <c r="O354" s="88" t="s">
        <v>740</v>
      </c>
      <c r="P354" s="29"/>
      <c r="Q354" s="30">
        <v>100000</v>
      </c>
      <c r="R354" s="30">
        <f>IF(K354=1,Q354+Q354*$C$770,IF(K354=2,Q354+Q354*$C$771,IF(K354=3,Q354+Q354*$C$772,IF(K354=4,Q354+Q354*$C$773,IF(K354=5,Q354+Q354*$C$774,IF(K354=6,Q354+Q354*$C$775))))))</f>
        <v>104450</v>
      </c>
      <c r="S354" s="22"/>
      <c r="T354" s="116"/>
      <c r="U354" s="111"/>
      <c r="V354" s="14"/>
      <c r="W354" s="14"/>
      <c r="X354" s="14"/>
    </row>
    <row r="355" spans="1:24" s="32" customFormat="1" ht="15.75" customHeight="1" x14ac:dyDescent="0.3">
      <c r="A355" s="24" t="s">
        <v>620</v>
      </c>
      <c r="B355" s="25" t="s">
        <v>180</v>
      </c>
      <c r="C355" s="26"/>
      <c r="D355" s="27" t="s">
        <v>0</v>
      </c>
      <c r="E355" s="27" t="s">
        <v>345</v>
      </c>
      <c r="F355" s="24"/>
      <c r="G355" s="24"/>
      <c r="H355" s="24" t="s">
        <v>944</v>
      </c>
      <c r="I355" s="31" t="str">
        <f>CONCATENATE(H355,A355)</f>
        <v>820419430</v>
      </c>
      <c r="J355" s="28" t="s">
        <v>312</v>
      </c>
      <c r="K355" s="29">
        <v>2</v>
      </c>
      <c r="L355" s="88" t="s">
        <v>532</v>
      </c>
      <c r="M355" s="88"/>
      <c r="N355" s="165"/>
      <c r="O355" s="88" t="s">
        <v>740</v>
      </c>
      <c r="P355" s="29"/>
      <c r="Q355" s="30">
        <v>75000</v>
      </c>
      <c r="R355" s="30">
        <f>IF(K355=1,Q355+Q355*$C$770,IF(K355=2,Q355+Q355*$C$771,IF(K355=3,Q355+Q355*$C$772,IF(K355=4,Q355+Q355*$C$773,IF(K355=5,Q355+Q355*$C$774,IF(K355=6,Q355+Q355*$C$775))))))</f>
        <v>78337.5</v>
      </c>
      <c r="S355" s="22"/>
      <c r="T355" s="116"/>
      <c r="U355" s="111"/>
      <c r="V355" s="15"/>
      <c r="W355" s="14"/>
      <c r="X355" s="14"/>
    </row>
    <row r="356" spans="1:24" s="32" customFormat="1" ht="15.75" customHeight="1" x14ac:dyDescent="0.3">
      <c r="A356" s="24" t="s">
        <v>633</v>
      </c>
      <c r="B356" s="25" t="s">
        <v>180</v>
      </c>
      <c r="C356" s="26"/>
      <c r="D356" s="27" t="s">
        <v>763</v>
      </c>
      <c r="E356" s="27" t="s">
        <v>763</v>
      </c>
      <c r="F356" s="24"/>
      <c r="G356" s="24"/>
      <c r="H356" s="24" t="s">
        <v>953</v>
      </c>
      <c r="I356" s="31" t="str">
        <f>CONCATENATE(H356,A356)</f>
        <v>840619420</v>
      </c>
      <c r="J356" s="28" t="s">
        <v>718</v>
      </c>
      <c r="K356" s="29">
        <v>2</v>
      </c>
      <c r="L356" s="88" t="s">
        <v>532</v>
      </c>
      <c r="M356" s="88"/>
      <c r="N356" s="165"/>
      <c r="O356" s="88" t="s">
        <v>740</v>
      </c>
      <c r="P356" s="29"/>
      <c r="Q356" s="30">
        <v>6000000</v>
      </c>
      <c r="R356" s="30">
        <f>IF(K356=1,Q356+Q356*$C$770,IF(K356=2,Q356+Q356*$C$771,IF(K356=3,Q356+Q356*$C$772,IF(K356=4,Q356+Q356*$C$773,IF(K356=5,Q356+Q356*$C$774,IF(K356=6,Q356+Q356*$C$775))))))</f>
        <v>6267000</v>
      </c>
      <c r="S356" s="22"/>
      <c r="T356" s="116"/>
      <c r="U356" s="111"/>
      <c r="V356" s="15"/>
      <c r="W356" s="14"/>
      <c r="X356" s="14"/>
    </row>
    <row r="357" spans="1:24" s="32" customFormat="1" ht="15.75" customHeight="1" x14ac:dyDescent="0.3">
      <c r="A357" s="24" t="s">
        <v>633</v>
      </c>
      <c r="B357" s="25" t="s">
        <v>180</v>
      </c>
      <c r="C357" s="26"/>
      <c r="D357" s="27" t="s">
        <v>763</v>
      </c>
      <c r="E357" s="27" t="s">
        <v>763</v>
      </c>
      <c r="F357" s="24"/>
      <c r="G357" s="24"/>
      <c r="H357" s="24" t="s">
        <v>962</v>
      </c>
      <c r="I357" s="31" t="str">
        <f>CONCATENATE(H357,A357)</f>
        <v>840819420</v>
      </c>
      <c r="J357" s="34" t="s">
        <v>761</v>
      </c>
      <c r="K357" s="29">
        <v>2</v>
      </c>
      <c r="L357" s="88" t="s">
        <v>532</v>
      </c>
      <c r="M357" s="88"/>
      <c r="N357" s="165"/>
      <c r="O357" s="88" t="s">
        <v>740</v>
      </c>
      <c r="P357" s="29"/>
      <c r="Q357" s="30">
        <v>1950000</v>
      </c>
      <c r="R357" s="30">
        <f>IF(K357=1,Q357+Q357*$C$770,IF(K357=2,Q357+Q357*$C$771,IF(K357=3,Q357+Q357*$C$772,IF(K357=4,Q357+Q357*$C$773,IF(K357=5,Q357+Q357*$C$774,IF(K357=6,Q357+Q357*$C$775))))))</f>
        <v>2036775</v>
      </c>
      <c r="S357" s="22"/>
      <c r="T357" s="116"/>
      <c r="U357" s="111"/>
      <c r="V357" s="15"/>
      <c r="W357" s="14"/>
      <c r="X357" s="14"/>
    </row>
    <row r="358" spans="1:24" s="32" customFormat="1" ht="15.75" customHeight="1" x14ac:dyDescent="0.3">
      <c r="A358" s="24" t="s">
        <v>648</v>
      </c>
      <c r="B358" s="25" t="s">
        <v>180</v>
      </c>
      <c r="C358" s="26"/>
      <c r="D358" s="27" t="s">
        <v>351</v>
      </c>
      <c r="E358" s="27" t="s">
        <v>351</v>
      </c>
      <c r="F358" s="24"/>
      <c r="G358" s="24"/>
      <c r="H358" s="24" t="s">
        <v>971</v>
      </c>
      <c r="I358" s="31" t="str">
        <f>CONCATENATE(H358,A358)</f>
        <v>830019421</v>
      </c>
      <c r="J358" s="28" t="s">
        <v>358</v>
      </c>
      <c r="K358" s="29">
        <v>2</v>
      </c>
      <c r="L358" s="88" t="s">
        <v>532</v>
      </c>
      <c r="M358" s="88"/>
      <c r="N358" s="165"/>
      <c r="O358" s="88" t="s">
        <v>740</v>
      </c>
      <c r="P358" s="29"/>
      <c r="Q358" s="30">
        <v>800000</v>
      </c>
      <c r="R358" s="30">
        <f>IF(K358=1,Q358+Q358*$C$770,IF(K358=2,Q358+Q358*$C$771,IF(K358=3,Q358+Q358*$C$772,IF(K358=4,Q358+Q358*$C$773,IF(K358=5,Q358+Q358*$C$774,IF(K358=6,Q358+Q358*$C$775))))))</f>
        <v>835600</v>
      </c>
      <c r="S358" s="22"/>
      <c r="T358" s="116"/>
      <c r="U358" s="111"/>
      <c r="V358" s="15"/>
      <c r="W358" s="14"/>
      <c r="X358" s="14"/>
    </row>
    <row r="359" spans="1:24" s="32" customFormat="1" ht="15.75" customHeight="1" x14ac:dyDescent="0.3">
      <c r="A359" s="24" t="s">
        <v>648</v>
      </c>
      <c r="B359" s="25" t="s">
        <v>180</v>
      </c>
      <c r="C359" s="26"/>
      <c r="D359" s="27" t="s">
        <v>763</v>
      </c>
      <c r="E359" s="27" t="s">
        <v>763</v>
      </c>
      <c r="F359" s="24"/>
      <c r="G359" s="24"/>
      <c r="H359" s="24"/>
      <c r="I359" s="31"/>
      <c r="J359" s="28" t="s">
        <v>764</v>
      </c>
      <c r="K359" s="29">
        <v>2</v>
      </c>
      <c r="L359" s="88" t="s">
        <v>532</v>
      </c>
      <c r="M359" s="88"/>
      <c r="N359" s="165"/>
      <c r="O359" s="88" t="s">
        <v>740</v>
      </c>
      <c r="P359" s="29"/>
      <c r="Q359" s="30">
        <v>200000</v>
      </c>
      <c r="R359" s="30">
        <f>IF(K359=1,Q359+Q359*$C$770,IF(K359=2,Q359+Q359*$C$771,IF(K359=3,Q359+Q359*$C$772,IF(K359=4,Q359+Q359*$C$773,IF(K359=5,Q359+Q359*$C$774,IF(K359=6,Q359+Q359*$C$775))))))</f>
        <v>208900</v>
      </c>
      <c r="S359" s="22"/>
      <c r="T359" s="116"/>
      <c r="U359" s="111"/>
      <c r="V359" s="15"/>
      <c r="W359" s="14"/>
      <c r="X359" s="14"/>
    </row>
    <row r="360" spans="1:24" s="32" customFormat="1" ht="15.75" customHeight="1" x14ac:dyDescent="0.3">
      <c r="A360" s="24" t="s">
        <v>35</v>
      </c>
      <c r="B360" s="25" t="s">
        <v>140</v>
      </c>
      <c r="C360" s="26">
        <v>1966</v>
      </c>
      <c r="D360" s="27" t="s">
        <v>12</v>
      </c>
      <c r="E360" s="27" t="s">
        <v>344</v>
      </c>
      <c r="F360" s="24"/>
      <c r="G360" s="24"/>
      <c r="H360" s="24" t="s">
        <v>595</v>
      </c>
      <c r="I360" s="31" t="str">
        <f>CONCATENATE(H360,A360)</f>
        <v>850000301</v>
      </c>
      <c r="J360" s="28" t="s">
        <v>245</v>
      </c>
      <c r="K360" s="29">
        <v>2</v>
      </c>
      <c r="L360" s="88" t="s">
        <v>759</v>
      </c>
      <c r="M360" s="88"/>
      <c r="N360" s="165"/>
      <c r="O360" s="88" t="s">
        <v>726</v>
      </c>
      <c r="P360" s="29"/>
      <c r="Q360" s="30">
        <v>731150</v>
      </c>
      <c r="R360" s="30">
        <f>IF(K360=1,Q360+Q360*$C$770,IF(K360=2,Q360+Q360*$C$771,IF(K360=3,Q360+Q360*$C$772,IF(K360=4,Q360+Q360*$C$773,IF(K360=5,Q360+Q360*$C$774,IF(K360=6,Q360+Q360*$C$775))))))</f>
        <v>763686.17500000005</v>
      </c>
      <c r="S360" s="22"/>
      <c r="T360" s="116"/>
      <c r="U360" s="111" t="s">
        <v>758</v>
      </c>
      <c r="V360" s="15"/>
      <c r="W360" s="14"/>
      <c r="X360" s="14"/>
    </row>
    <row r="361" spans="1:24" s="32" customFormat="1" ht="15.75" customHeight="1" x14ac:dyDescent="0.3">
      <c r="A361" s="24" t="s">
        <v>35</v>
      </c>
      <c r="B361" s="25" t="s">
        <v>140</v>
      </c>
      <c r="C361" s="26">
        <v>1966</v>
      </c>
      <c r="D361" s="27" t="s">
        <v>87</v>
      </c>
      <c r="E361" s="27" t="s">
        <v>345</v>
      </c>
      <c r="F361" s="24"/>
      <c r="G361" s="24"/>
      <c r="H361" s="24" t="s">
        <v>562</v>
      </c>
      <c r="I361" s="31" t="str">
        <f>CONCATENATE(H361,A361)</f>
        <v>852500301</v>
      </c>
      <c r="J361" s="28" t="s">
        <v>89</v>
      </c>
      <c r="K361" s="29">
        <v>2</v>
      </c>
      <c r="L361" s="88" t="s">
        <v>759</v>
      </c>
      <c r="M361" s="88"/>
      <c r="N361" s="165"/>
      <c r="O361" s="88" t="s">
        <v>726</v>
      </c>
      <c r="P361" s="29"/>
      <c r="Q361" s="30">
        <v>35280</v>
      </c>
      <c r="R361" s="30">
        <f>IF(K361=1,Q361+Q361*$C$770,IF(K361=2,Q361+Q361*$C$771,IF(K361=3,Q361+Q361*$C$772,IF(K361=4,Q361+Q361*$C$773,IF(K361=5,Q361+Q361*$C$774,IF(K361=6,Q361+Q361*$C$775))))))</f>
        <v>36849.96</v>
      </c>
      <c r="S361" s="22"/>
      <c r="T361" s="116"/>
      <c r="U361" s="111"/>
      <c r="V361" s="15"/>
      <c r="W361" s="14"/>
      <c r="X361" s="14"/>
    </row>
    <row r="362" spans="1:24" s="32" customFormat="1" ht="15.75" customHeight="1" x14ac:dyDescent="0.3">
      <c r="A362" s="24" t="s">
        <v>36</v>
      </c>
      <c r="B362" s="25" t="s">
        <v>156</v>
      </c>
      <c r="C362" s="26">
        <v>1973</v>
      </c>
      <c r="D362" s="27" t="s">
        <v>0</v>
      </c>
      <c r="E362" s="27" t="s">
        <v>344</v>
      </c>
      <c r="F362" s="24"/>
      <c r="G362" s="24"/>
      <c r="H362" s="24" t="s">
        <v>576</v>
      </c>
      <c r="I362" s="31" t="str">
        <f>CONCATENATE(H362,A362)</f>
        <v>820200521</v>
      </c>
      <c r="J362" s="34" t="s">
        <v>319</v>
      </c>
      <c r="K362" s="29">
        <v>2</v>
      </c>
      <c r="L362" s="88" t="s">
        <v>759</v>
      </c>
      <c r="M362" s="88"/>
      <c r="N362" s="165"/>
      <c r="O362" s="88" t="s">
        <v>726</v>
      </c>
      <c r="P362" s="29"/>
      <c r="Q362" s="30">
        <v>2500000</v>
      </c>
      <c r="R362" s="30">
        <f>IF(K362=1,Q362+Q362*$C$770,IF(K362=2,Q362+Q362*$C$771,IF(K362=3,Q362+Q362*$C$772,IF(K362=4,Q362+Q362*$C$773,IF(K362=5,Q362+Q362*$C$774,IF(K362=6,Q362+Q362*$C$775))))))</f>
        <v>2611250</v>
      </c>
      <c r="S362" s="22"/>
      <c r="T362" s="116"/>
      <c r="U362" s="111"/>
      <c r="V362" s="15"/>
      <c r="W362" s="14"/>
      <c r="X362" s="14"/>
    </row>
    <row r="363" spans="1:24" s="32" customFormat="1" ht="15.75" customHeight="1" x14ac:dyDescent="0.3">
      <c r="A363" s="24" t="s">
        <v>36</v>
      </c>
      <c r="B363" s="25" t="s">
        <v>156</v>
      </c>
      <c r="C363" s="26">
        <v>1973</v>
      </c>
      <c r="D363" s="27" t="s">
        <v>0</v>
      </c>
      <c r="E363" s="27" t="s">
        <v>344</v>
      </c>
      <c r="F363" s="24"/>
      <c r="G363" s="24"/>
      <c r="H363" s="24" t="s">
        <v>576</v>
      </c>
      <c r="I363" s="31" t="str">
        <f>CONCATENATE(H363,A363)</f>
        <v>820200521</v>
      </c>
      <c r="J363" s="28" t="s">
        <v>200</v>
      </c>
      <c r="K363" s="29">
        <v>2</v>
      </c>
      <c r="L363" s="88" t="s">
        <v>759</v>
      </c>
      <c r="M363" s="88"/>
      <c r="N363" s="165"/>
      <c r="O363" s="88" t="s">
        <v>726</v>
      </c>
      <c r="P363" s="29"/>
      <c r="Q363" s="30">
        <v>1044500</v>
      </c>
      <c r="R363" s="30">
        <f>IF(K363=1,Q363+Q363*$C$770,IF(K363=2,Q363+Q363*$C$771,IF(K363=3,Q363+Q363*$C$772,IF(K363=4,Q363+Q363*$C$773,IF(K363=5,Q363+Q363*$C$774,IF(K363=6,Q363+Q363*$C$775))))))</f>
        <v>1090980.25</v>
      </c>
      <c r="S363" s="22"/>
      <c r="T363" s="116"/>
      <c r="U363" s="111"/>
      <c r="V363" s="15"/>
      <c r="W363" s="14"/>
      <c r="X363" s="14"/>
    </row>
    <row r="364" spans="1:24" s="32" customFormat="1" ht="15.75" customHeight="1" x14ac:dyDescent="0.3">
      <c r="A364" s="24" t="s">
        <v>36</v>
      </c>
      <c r="B364" s="25" t="s">
        <v>156</v>
      </c>
      <c r="C364" s="26">
        <v>1973</v>
      </c>
      <c r="D364" s="27" t="s">
        <v>0</v>
      </c>
      <c r="E364" s="27" t="s">
        <v>344</v>
      </c>
      <c r="F364" s="24"/>
      <c r="G364" s="24"/>
      <c r="H364" s="24" t="s">
        <v>576</v>
      </c>
      <c r="I364" s="31" t="str">
        <f>CONCATENATE(H364,A364)</f>
        <v>820200521</v>
      </c>
      <c r="J364" s="28" t="s">
        <v>326</v>
      </c>
      <c r="K364" s="29">
        <v>2</v>
      </c>
      <c r="L364" s="88" t="s">
        <v>759</v>
      </c>
      <c r="M364" s="88"/>
      <c r="N364" s="165"/>
      <c r="O364" s="88" t="s">
        <v>726</v>
      </c>
      <c r="P364" s="29"/>
      <c r="Q364" s="30">
        <v>250000</v>
      </c>
      <c r="R364" s="30">
        <f>IF(K364=1,Q364+Q364*$C$770,IF(K364=2,Q364+Q364*$C$771,IF(K364=3,Q364+Q364*$C$772,IF(K364=4,Q364+Q364*$C$773,IF(K364=5,Q364+Q364*$C$774,IF(K364=6,Q364+Q364*$C$775))))))</f>
        <v>261125</v>
      </c>
      <c r="S364" s="22"/>
      <c r="T364" s="116"/>
      <c r="U364" s="111"/>
      <c r="V364" s="15"/>
      <c r="W364" s="14"/>
      <c r="X364" s="14"/>
    </row>
    <row r="365" spans="1:24" s="32" customFormat="1" ht="15.75" customHeight="1" x14ac:dyDescent="0.3">
      <c r="A365" s="24" t="s">
        <v>30</v>
      </c>
      <c r="B365" s="25" t="s">
        <v>151</v>
      </c>
      <c r="C365" s="26">
        <v>1989</v>
      </c>
      <c r="D365" s="27" t="s">
        <v>12</v>
      </c>
      <c r="E365" s="27" t="s">
        <v>545</v>
      </c>
      <c r="F365" s="24"/>
      <c r="G365" s="24"/>
      <c r="H365" s="24" t="s">
        <v>567</v>
      </c>
      <c r="I365" s="31" t="str">
        <f>CONCATENATE(H365,A365)</f>
        <v>851100451</v>
      </c>
      <c r="J365" s="28" t="s">
        <v>516</v>
      </c>
      <c r="K365" s="29">
        <v>2</v>
      </c>
      <c r="L365" s="88" t="s">
        <v>532</v>
      </c>
      <c r="M365" s="88"/>
      <c r="N365" s="165"/>
      <c r="O365" s="88" t="s">
        <v>740</v>
      </c>
      <c r="P365" s="29"/>
      <c r="Q365" s="30">
        <v>2500000</v>
      </c>
      <c r="R365" s="30">
        <f>IF(K365=1,Q365+Q365*$C$770,IF(K365=2,Q365+Q365*$C$771,IF(K365=3,Q365+Q365*$C$772,IF(K365=4,Q365+Q365*$C$773,IF(K365=5,Q365+Q365*$C$774,IF(K365=6,Q365+Q365*$C$775))))))</f>
        <v>2611250</v>
      </c>
      <c r="S365" s="22"/>
      <c r="T365" s="116"/>
      <c r="U365" s="111"/>
      <c r="V365" s="14"/>
      <c r="W365" s="14"/>
      <c r="X365" s="14"/>
    </row>
    <row r="366" spans="1:24" s="32" customFormat="1" ht="15.75" customHeight="1" x14ac:dyDescent="0.3">
      <c r="A366" s="24" t="s">
        <v>53</v>
      </c>
      <c r="B366" s="25" t="s">
        <v>92</v>
      </c>
      <c r="C366" s="26">
        <v>1964</v>
      </c>
      <c r="D366" s="27" t="s">
        <v>0</v>
      </c>
      <c r="E366" s="27" t="s">
        <v>344</v>
      </c>
      <c r="F366" s="24"/>
      <c r="G366" s="24"/>
      <c r="H366" s="24" t="s">
        <v>580</v>
      </c>
      <c r="I366" s="31" t="str">
        <f>CONCATENATE(H366,A366)</f>
        <v>820500031</v>
      </c>
      <c r="J366" s="34" t="s">
        <v>760</v>
      </c>
      <c r="K366" s="29">
        <v>2</v>
      </c>
      <c r="L366" s="88" t="s">
        <v>759</v>
      </c>
      <c r="M366" s="88"/>
      <c r="N366" s="165"/>
      <c r="O366" s="88" t="s">
        <v>726</v>
      </c>
      <c r="P366" s="29"/>
      <c r="Q366" s="30">
        <v>2500000</v>
      </c>
      <c r="R366" s="30">
        <f>IF(K366=1,Q366+Q366*$C$770,IF(K366=2,Q366+Q366*$C$771,IF(K366=3,Q366+Q366*$C$772,IF(K366=4,Q366+Q366*$C$773,IF(K366=5,Q366+Q366*$C$774,IF(K366=6,Q366+Q366*$C$775))))))</f>
        <v>2611250</v>
      </c>
      <c r="S366" s="22"/>
      <c r="T366" s="116"/>
      <c r="U366" s="111"/>
      <c r="V366" s="14"/>
      <c r="W366" s="14"/>
      <c r="X366" s="14"/>
    </row>
    <row r="367" spans="1:24" s="32" customFormat="1" ht="15.75" customHeight="1" x14ac:dyDescent="0.3">
      <c r="A367" s="24" t="s">
        <v>80</v>
      </c>
      <c r="B367" s="25" t="s">
        <v>124</v>
      </c>
      <c r="C367" s="26">
        <v>1958</v>
      </c>
      <c r="D367" s="27" t="s">
        <v>12</v>
      </c>
      <c r="E367" s="27" t="s">
        <v>344</v>
      </c>
      <c r="F367" s="24"/>
      <c r="G367" s="24"/>
      <c r="H367" s="24" t="s">
        <v>560</v>
      </c>
      <c r="I367" s="31" t="str">
        <f>CONCATENATE(H367,A367)</f>
        <v>861000091</v>
      </c>
      <c r="J367" s="34" t="s">
        <v>237</v>
      </c>
      <c r="K367" s="29">
        <v>2</v>
      </c>
      <c r="L367" s="88"/>
      <c r="M367" s="88"/>
      <c r="N367" s="165"/>
      <c r="O367" s="88" t="s">
        <v>727</v>
      </c>
      <c r="P367" s="29"/>
      <c r="Q367" s="30">
        <v>8592752</v>
      </c>
      <c r="R367" s="30">
        <f>IF(K367=1,Q367+Q367*$C$770,IF(K367=2,Q367+Q367*$C$771,IF(K367=3,Q367+Q367*$C$772,IF(K367=4,Q367+Q367*$C$773,IF(K367=5,Q367+Q367*$C$774,IF(K367=6,Q367+Q367*$C$775))))))</f>
        <v>8975129.4639999997</v>
      </c>
      <c r="S367" s="22"/>
      <c r="T367" s="116"/>
      <c r="U367" s="112"/>
      <c r="V367" s="14"/>
      <c r="W367" s="14"/>
      <c r="X367" s="14"/>
    </row>
    <row r="368" spans="1:24" s="32" customFormat="1" ht="15.75" customHeight="1" x14ac:dyDescent="0.3">
      <c r="A368" s="24" t="s">
        <v>84</v>
      </c>
      <c r="B368" s="25" t="s">
        <v>123</v>
      </c>
      <c r="C368" s="26">
        <v>2006</v>
      </c>
      <c r="D368" s="27" t="s">
        <v>348</v>
      </c>
      <c r="E368" s="27" t="s">
        <v>344</v>
      </c>
      <c r="F368" s="24"/>
      <c r="G368" s="24"/>
      <c r="H368" s="24" t="s">
        <v>577</v>
      </c>
      <c r="I368" s="31" t="str">
        <f>CONCATENATE(H368,A368)</f>
        <v>852400090</v>
      </c>
      <c r="J368" s="28" t="s">
        <v>236</v>
      </c>
      <c r="K368" s="29">
        <v>2</v>
      </c>
      <c r="L368" s="88"/>
      <c r="M368" s="88"/>
      <c r="N368" s="165"/>
      <c r="O368" s="88" t="s">
        <v>741</v>
      </c>
      <c r="P368" s="29"/>
      <c r="Q368" s="30">
        <v>420000</v>
      </c>
      <c r="R368" s="30">
        <f>IF(K368=1,Q368+Q368*$C$770,IF(K368=2,Q368+Q368*$C$771,IF(K368=3,Q368+Q368*$C$772,IF(K368=4,Q368+Q368*$C$773,IF(K368=5,Q368+Q368*$C$774,IF(K368=6,Q368+Q368*$C$775))))))</f>
        <v>438690</v>
      </c>
      <c r="S368" s="22"/>
      <c r="T368" s="116"/>
      <c r="U368" s="112"/>
      <c r="V368" s="14"/>
      <c r="W368" s="14"/>
      <c r="X368" s="14"/>
    </row>
    <row r="369" spans="1:24" s="32" customFormat="1" ht="15.75" customHeight="1" x14ac:dyDescent="0.3">
      <c r="A369" s="24" t="s">
        <v>14</v>
      </c>
      <c r="B369" s="25" t="s">
        <v>160</v>
      </c>
      <c r="C369" s="26">
        <v>1973</v>
      </c>
      <c r="D369" s="27" t="s">
        <v>87</v>
      </c>
      <c r="E369" s="27" t="s">
        <v>87</v>
      </c>
      <c r="F369" s="24"/>
      <c r="G369" s="24"/>
      <c r="H369" s="24" t="s">
        <v>562</v>
      </c>
      <c r="I369" s="197" t="str">
        <f>CONCATENATE(H369,A369)</f>
        <v>852500901</v>
      </c>
      <c r="J369" s="28" t="s">
        <v>249</v>
      </c>
      <c r="K369" s="29">
        <v>3</v>
      </c>
      <c r="L369" s="88"/>
      <c r="M369" s="88"/>
      <c r="N369" s="165"/>
      <c r="O369" s="88"/>
      <c r="P369" s="29"/>
      <c r="Q369" s="30">
        <v>66853</v>
      </c>
      <c r="R369" s="22">
        <f>IF(K369=1,Q369+Q369*$C$770,IF(K369=2,Q369+Q369*$C$771,IF(K369=3,Q369+Q369*$C$772,IF(K369=4,Q369+Q369*$C$773,IF(K369=5,Q369+Q369*$C$774,IF(K369=6,Q369+Q369*$C$775))))))</f>
        <v>72929.937699999995</v>
      </c>
      <c r="S369" s="22"/>
      <c r="T369" s="116"/>
      <c r="U369" s="111"/>
      <c r="V369" s="14"/>
      <c r="W369" s="14"/>
      <c r="X369" s="14"/>
    </row>
    <row r="370" spans="1:24" s="32" customFormat="1" ht="15.75" customHeight="1" x14ac:dyDescent="0.3">
      <c r="A370" s="24" t="s">
        <v>14</v>
      </c>
      <c r="B370" s="25" t="s">
        <v>160</v>
      </c>
      <c r="C370" s="26">
        <v>1973</v>
      </c>
      <c r="D370" s="27" t="s">
        <v>87</v>
      </c>
      <c r="E370" s="27" t="s">
        <v>344</v>
      </c>
      <c r="F370" s="24"/>
      <c r="G370" s="24"/>
      <c r="H370" s="24" t="s">
        <v>562</v>
      </c>
      <c r="I370" s="197" t="str">
        <f>CONCATENATE(H370,A370)</f>
        <v>852500901</v>
      </c>
      <c r="J370" s="28" t="s">
        <v>1</v>
      </c>
      <c r="K370" s="29">
        <v>3</v>
      </c>
      <c r="L370" s="88"/>
      <c r="M370" s="88"/>
      <c r="N370" s="165"/>
      <c r="O370" s="88"/>
      <c r="P370" s="29"/>
      <c r="Q370" s="30">
        <v>315497</v>
      </c>
      <c r="R370" s="22">
        <f>IF(K370=1,Q370+Q370*$C$770,IF(K370=2,Q370+Q370*$C$771,IF(K370=3,Q370+Q370*$C$772,IF(K370=4,Q370+Q370*$C$773,IF(K370=5,Q370+Q370*$C$774,IF(K370=6,Q370+Q370*$C$775))))))</f>
        <v>344175.67729999998</v>
      </c>
      <c r="S370" s="22"/>
      <c r="T370" s="116"/>
      <c r="U370" s="113"/>
      <c r="V370" s="14"/>
      <c r="W370" s="14"/>
      <c r="X370" s="14"/>
    </row>
    <row r="371" spans="1:24" s="32" customFormat="1" ht="15.75" customHeight="1" x14ac:dyDescent="0.3">
      <c r="A371" s="24" t="s">
        <v>16</v>
      </c>
      <c r="B371" s="25" t="s">
        <v>145</v>
      </c>
      <c r="C371" s="26">
        <v>1973</v>
      </c>
      <c r="D371" s="27" t="s">
        <v>87</v>
      </c>
      <c r="E371" s="27" t="s">
        <v>344</v>
      </c>
      <c r="F371" s="24"/>
      <c r="G371" s="24"/>
      <c r="H371" s="24" t="s">
        <v>562</v>
      </c>
      <c r="I371" s="197" t="str">
        <f>CONCATENATE(H371,A371)</f>
        <v>852500342</v>
      </c>
      <c r="J371" s="28" t="s">
        <v>1</v>
      </c>
      <c r="K371" s="29">
        <v>3</v>
      </c>
      <c r="L371" s="88"/>
      <c r="M371" s="88"/>
      <c r="N371" s="165"/>
      <c r="O371" s="88"/>
      <c r="P371" s="29"/>
      <c r="Q371" s="30">
        <v>120329</v>
      </c>
      <c r="R371" s="22">
        <f>IF(K371=1,Q371+Q371*$C$770,IF(K371=2,Q371+Q371*$C$771,IF(K371=3,Q371+Q371*$C$772,IF(K371=4,Q371+Q371*$C$773,IF(K371=5,Q371+Q371*$C$774,IF(K371=6,Q371+Q371*$C$775))))))</f>
        <v>131266.90609999999</v>
      </c>
      <c r="S371" s="22"/>
      <c r="T371" s="116"/>
      <c r="U371" s="112"/>
      <c r="V371" s="14"/>
      <c r="W371" s="14"/>
      <c r="X371" s="14"/>
    </row>
    <row r="372" spans="1:24" s="32" customFormat="1" ht="15.75" customHeight="1" x14ac:dyDescent="0.3">
      <c r="A372" s="24" t="s">
        <v>21</v>
      </c>
      <c r="B372" s="25" t="s">
        <v>106</v>
      </c>
      <c r="C372" s="26">
        <v>1996</v>
      </c>
      <c r="D372" s="27" t="s">
        <v>87</v>
      </c>
      <c r="E372" s="27" t="s">
        <v>344</v>
      </c>
      <c r="F372" s="24"/>
      <c r="G372" s="24"/>
      <c r="H372" s="24" t="s">
        <v>567</v>
      </c>
      <c r="I372" s="197" t="str">
        <f>CONCATENATE(H372,A372)</f>
        <v>851100060</v>
      </c>
      <c r="J372" s="28" t="s">
        <v>185</v>
      </c>
      <c r="K372" s="29">
        <v>3</v>
      </c>
      <c r="L372" s="88"/>
      <c r="M372" s="88"/>
      <c r="N372" s="165"/>
      <c r="O372" s="88"/>
      <c r="P372" s="29"/>
      <c r="Q372" s="30">
        <v>195000</v>
      </c>
      <c r="R372" s="22">
        <f>IF(K372=1,Q372+Q372*$C$770,IF(K372=2,Q372+Q372*$C$771,IF(K372=3,Q372+Q372*$C$772,IF(K372=4,Q372+Q372*$C$773,IF(K372=5,Q372+Q372*$C$774,IF(K372=6,Q372+Q372*$C$775))))))</f>
        <v>212725.5</v>
      </c>
      <c r="S372" s="22"/>
      <c r="T372" s="116"/>
      <c r="U372" s="111"/>
      <c r="V372" s="14"/>
      <c r="W372" s="14"/>
      <c r="X372" s="14"/>
    </row>
    <row r="373" spans="1:24" s="32" customFormat="1" ht="15.75" customHeight="1" x14ac:dyDescent="0.3">
      <c r="A373" s="24" t="s">
        <v>21</v>
      </c>
      <c r="B373" s="25" t="s">
        <v>106</v>
      </c>
      <c r="C373" s="26">
        <v>1996</v>
      </c>
      <c r="D373" s="27" t="s">
        <v>87</v>
      </c>
      <c r="E373" s="27" t="s">
        <v>344</v>
      </c>
      <c r="F373" s="24"/>
      <c r="G373" s="24"/>
      <c r="H373" s="24" t="s">
        <v>562</v>
      </c>
      <c r="I373" s="197" t="str">
        <f>CONCATENATE(H373,A373)</f>
        <v>852500060</v>
      </c>
      <c r="J373" s="28" t="s">
        <v>1</v>
      </c>
      <c r="K373" s="29">
        <v>3</v>
      </c>
      <c r="L373" s="88"/>
      <c r="M373" s="88"/>
      <c r="N373" s="165"/>
      <c r="O373" s="88"/>
      <c r="P373" s="29"/>
      <c r="Q373" s="30">
        <v>315497</v>
      </c>
      <c r="R373" s="22">
        <f>IF(K373=1,Q373+Q373*$C$770,IF(K373=2,Q373+Q373*$C$771,IF(K373=3,Q373+Q373*$C$772,IF(K373=4,Q373+Q373*$C$773,IF(K373=5,Q373+Q373*$C$774,IF(K373=6,Q373+Q373*$C$775))))))</f>
        <v>344175.67729999998</v>
      </c>
      <c r="S373" s="22"/>
      <c r="T373" s="116"/>
      <c r="U373" s="111"/>
      <c r="V373" s="14"/>
      <c r="W373" s="14"/>
      <c r="X373" s="14"/>
    </row>
    <row r="374" spans="1:24" s="32" customFormat="1" ht="15.75" customHeight="1" x14ac:dyDescent="0.3">
      <c r="A374" s="24" t="s">
        <v>24</v>
      </c>
      <c r="B374" s="25" t="s">
        <v>158</v>
      </c>
      <c r="C374" s="26">
        <v>1973</v>
      </c>
      <c r="D374" s="27" t="s">
        <v>12</v>
      </c>
      <c r="E374" s="27" t="s">
        <v>344</v>
      </c>
      <c r="F374" s="24"/>
      <c r="G374" s="24"/>
      <c r="H374" s="24" t="s">
        <v>560</v>
      </c>
      <c r="I374" s="197" t="str">
        <f>CONCATENATE(H374,A374)</f>
        <v>861000701</v>
      </c>
      <c r="J374" s="28" t="s">
        <v>281</v>
      </c>
      <c r="K374" s="29">
        <v>3</v>
      </c>
      <c r="L374" s="88"/>
      <c r="M374" s="88"/>
      <c r="N374" s="165"/>
      <c r="O374" s="88" t="s">
        <v>786</v>
      </c>
      <c r="P374" s="29"/>
      <c r="Q374" s="30">
        <v>11000000</v>
      </c>
      <c r="R374" s="22">
        <f>IF(K374=1,Q374+Q374*$C$770,IF(K374=2,Q374+Q374*$C$771,IF(K374=3,Q374+Q374*$C$772,IF(K374=4,Q374+Q374*$C$773,IF(K374=5,Q374+Q374*$C$774,IF(K374=6,Q374+Q374*$C$775))))))</f>
        <v>11999900</v>
      </c>
      <c r="S374" s="22"/>
      <c r="T374" s="116"/>
      <c r="U374" s="111"/>
      <c r="V374" s="14"/>
      <c r="W374" s="14"/>
      <c r="X374" s="14"/>
    </row>
    <row r="375" spans="1:24" s="32" customFormat="1" ht="15.75" customHeight="1" x14ac:dyDescent="0.3">
      <c r="A375" s="17" t="s">
        <v>25</v>
      </c>
      <c r="B375" s="21" t="s">
        <v>105</v>
      </c>
      <c r="C375" s="18">
        <v>1994</v>
      </c>
      <c r="D375" s="19" t="s">
        <v>12</v>
      </c>
      <c r="E375" s="27" t="s">
        <v>345</v>
      </c>
      <c r="F375" s="24"/>
      <c r="G375" s="24"/>
      <c r="H375" s="24" t="s">
        <v>563</v>
      </c>
      <c r="I375" s="197" t="str">
        <f>CONCATENATE(H375,A375)</f>
        <v>852000059</v>
      </c>
      <c r="J375" s="23" t="s">
        <v>331</v>
      </c>
      <c r="K375" s="20">
        <v>3</v>
      </c>
      <c r="L375" s="89"/>
      <c r="M375" s="89"/>
      <c r="N375" s="163"/>
      <c r="O375" s="89"/>
      <c r="P375" s="20"/>
      <c r="Q375" s="30">
        <v>50000</v>
      </c>
      <c r="R375" s="22">
        <f>IF(K375=1,Q375+Q375*$C$770,IF(K375=2,Q375+Q375*$C$771,IF(K375=3,Q375+Q375*$C$772,IF(K375=4,Q375+Q375*$C$773,IF(K375=5,Q375+Q375*$C$774,IF(K375=6,Q375+Q375*$C$775))))))</f>
        <v>54545</v>
      </c>
      <c r="S375" s="22"/>
      <c r="T375" s="116"/>
      <c r="U375" s="111"/>
      <c r="V375" s="14"/>
      <c r="W375" s="14"/>
      <c r="X375" s="14"/>
    </row>
    <row r="376" spans="1:24" s="32" customFormat="1" ht="15.75" customHeight="1" x14ac:dyDescent="0.3">
      <c r="A376" s="24" t="s">
        <v>25</v>
      </c>
      <c r="B376" s="25" t="s">
        <v>105</v>
      </c>
      <c r="C376" s="26">
        <v>1994</v>
      </c>
      <c r="D376" s="27" t="s">
        <v>87</v>
      </c>
      <c r="E376" s="27" t="s">
        <v>344</v>
      </c>
      <c r="F376" s="24"/>
      <c r="G376" s="24"/>
      <c r="H376" s="24" t="s">
        <v>562</v>
      </c>
      <c r="I376" s="197" t="str">
        <f>CONCATENATE(H376,A376)</f>
        <v>852500059</v>
      </c>
      <c r="J376" s="28" t="s">
        <v>1</v>
      </c>
      <c r="K376" s="29">
        <v>3</v>
      </c>
      <c r="L376" s="88"/>
      <c r="M376" s="88"/>
      <c r="N376" s="165"/>
      <c r="O376" s="88"/>
      <c r="P376" s="29"/>
      <c r="Q376" s="30">
        <v>315497</v>
      </c>
      <c r="R376" s="22">
        <f>IF(K376=1,Q376+Q376*$C$770,IF(K376=2,Q376+Q376*$C$771,IF(K376=3,Q376+Q376*$C$772,IF(K376=4,Q376+Q376*$C$773,IF(K376=5,Q376+Q376*$C$774,IF(K376=6,Q376+Q376*$C$775))))))</f>
        <v>344175.67729999998</v>
      </c>
      <c r="S376" s="22"/>
      <c r="T376" s="116"/>
      <c r="U376" s="111"/>
      <c r="V376" s="14"/>
      <c r="W376" s="14"/>
      <c r="X376" s="14"/>
    </row>
    <row r="377" spans="1:24" s="32" customFormat="1" ht="15.75" customHeight="1" x14ac:dyDescent="0.3">
      <c r="A377" s="24" t="s">
        <v>620</v>
      </c>
      <c r="B377" s="25" t="s">
        <v>180</v>
      </c>
      <c r="C377" s="26"/>
      <c r="D377" s="27" t="s">
        <v>0</v>
      </c>
      <c r="E377" s="27" t="s">
        <v>345</v>
      </c>
      <c r="F377" s="24"/>
      <c r="G377" s="24"/>
      <c r="H377" s="24" t="s">
        <v>774</v>
      </c>
      <c r="I377" s="31" t="str">
        <f>CONCATENATE(H377,A377)</f>
        <v>820529430</v>
      </c>
      <c r="J377" s="34" t="s">
        <v>350</v>
      </c>
      <c r="K377" s="29">
        <v>3</v>
      </c>
      <c r="L377" s="88" t="s">
        <v>759</v>
      </c>
      <c r="M377" s="88"/>
      <c r="N377" s="165"/>
      <c r="O377" s="88" t="s">
        <v>726</v>
      </c>
      <c r="P377" s="29"/>
      <c r="Q377" s="30">
        <v>150000</v>
      </c>
      <c r="R377" s="30">
        <f>IF(K377=1,Q377+Q377*$C$770,IF(K377=2,Q377+Q377*$C$771,IF(K377=3,Q377+Q377*$C$772,IF(K377=4,Q377+Q377*$C$773,IF(K377=5,Q377+Q377*$C$774,IF(K377=6,Q377+Q377*$C$775))))))</f>
        <v>163635</v>
      </c>
      <c r="S377" s="22"/>
      <c r="T377" s="116"/>
      <c r="U377" s="111"/>
      <c r="V377" s="14"/>
      <c r="W377" s="14"/>
      <c r="X377" s="14"/>
    </row>
    <row r="378" spans="1:24" s="32" customFormat="1" ht="15.75" customHeight="1" x14ac:dyDescent="0.3">
      <c r="A378" s="24" t="s">
        <v>620</v>
      </c>
      <c r="B378" s="25" t="s">
        <v>180</v>
      </c>
      <c r="C378" s="26"/>
      <c r="D378" s="27" t="s">
        <v>0</v>
      </c>
      <c r="E378" s="27" t="s">
        <v>345</v>
      </c>
      <c r="F378" s="24"/>
      <c r="G378" s="24"/>
      <c r="H378" s="24" t="s">
        <v>775</v>
      </c>
      <c r="I378" s="31" t="str">
        <f>CONCATENATE(H378,A378)</f>
        <v>820539430</v>
      </c>
      <c r="J378" s="34" t="s">
        <v>350</v>
      </c>
      <c r="K378" s="29">
        <v>3</v>
      </c>
      <c r="L378" s="88" t="s">
        <v>792</v>
      </c>
      <c r="M378" s="88"/>
      <c r="N378" s="165"/>
      <c r="O378" s="88" t="s">
        <v>777</v>
      </c>
      <c r="P378" s="29"/>
      <c r="Q378" s="30">
        <v>150000</v>
      </c>
      <c r="R378" s="30">
        <f>IF(K378=1,Q378+Q378*$C$770,IF(K378=2,Q378+Q378*$C$771,IF(K378=3,Q378+Q378*$C$772,IF(K378=4,Q378+Q378*$C$773,IF(K378=5,Q378+Q378*$C$774,IF(K378=6,Q378+Q378*$C$775))))))</f>
        <v>163635</v>
      </c>
      <c r="S378" s="22"/>
      <c r="T378" s="116"/>
      <c r="U378" s="111"/>
      <c r="V378" s="14"/>
      <c r="W378" s="14"/>
      <c r="X378" s="14"/>
    </row>
    <row r="379" spans="1:24" s="32" customFormat="1" ht="15.75" customHeight="1" x14ac:dyDescent="0.3">
      <c r="A379" s="24" t="s">
        <v>588</v>
      </c>
      <c r="B379" s="25" t="s">
        <v>180</v>
      </c>
      <c r="C379" s="26"/>
      <c r="D379" s="27" t="s">
        <v>0</v>
      </c>
      <c r="E379" s="27" t="s">
        <v>345</v>
      </c>
      <c r="F379" s="24"/>
      <c r="G379" s="24"/>
      <c r="H379" s="24" t="s">
        <v>800</v>
      </c>
      <c r="I379" s="31" t="str">
        <f>CONCATENATE(H379,A379)</f>
        <v>820129061</v>
      </c>
      <c r="J379" s="28" t="s">
        <v>309</v>
      </c>
      <c r="K379" s="29">
        <v>3</v>
      </c>
      <c r="L379" s="88" t="s">
        <v>759</v>
      </c>
      <c r="M379" s="88"/>
      <c r="N379" s="165"/>
      <c r="O379" s="88" t="s">
        <v>726</v>
      </c>
      <c r="P379" s="29"/>
      <c r="Q379" s="30">
        <v>100000</v>
      </c>
      <c r="R379" s="30">
        <f>IF(K379=1,Q379+Q379*$C$770,IF(K379=2,Q379+Q379*$C$771,IF(K379=3,Q379+Q379*$C$772,IF(K379=4,Q379+Q379*$C$773,IF(K379=5,Q379+Q379*$C$774,IF(K379=6,Q379+Q379*$C$775))))))</f>
        <v>109090</v>
      </c>
      <c r="S379" s="22"/>
      <c r="T379" s="116"/>
      <c r="U379" s="111"/>
      <c r="V379" s="14"/>
      <c r="W379" s="14"/>
      <c r="X379" s="14"/>
    </row>
    <row r="380" spans="1:24" s="32" customFormat="1" ht="15.75" customHeight="1" x14ac:dyDescent="0.3">
      <c r="A380" s="24" t="s">
        <v>588</v>
      </c>
      <c r="B380" s="25" t="s">
        <v>180</v>
      </c>
      <c r="C380" s="26"/>
      <c r="D380" s="27" t="s">
        <v>0</v>
      </c>
      <c r="E380" s="27" t="s">
        <v>345</v>
      </c>
      <c r="F380" s="24"/>
      <c r="G380" s="24"/>
      <c r="H380" s="24" t="s">
        <v>801</v>
      </c>
      <c r="I380" s="31" t="str">
        <f>CONCATENATE(H380,A380)</f>
        <v>820139061</v>
      </c>
      <c r="J380" s="28" t="s">
        <v>309</v>
      </c>
      <c r="K380" s="29">
        <v>3</v>
      </c>
      <c r="L380" s="88" t="s">
        <v>792</v>
      </c>
      <c r="M380" s="88"/>
      <c r="N380" s="165"/>
      <c r="O380" s="88" t="s">
        <v>777</v>
      </c>
      <c r="P380" s="29"/>
      <c r="Q380" s="30">
        <v>100000</v>
      </c>
      <c r="R380" s="30">
        <f>IF(K380=1,Q380+Q380*$C$770,IF(K380=2,Q380+Q380*$C$771,IF(K380=3,Q380+Q380*$C$772,IF(K380=4,Q380+Q380*$C$773,IF(K380=5,Q380+Q380*$C$774,IF(K380=6,Q380+Q380*$C$775))))))</f>
        <v>109090</v>
      </c>
      <c r="S380" s="22"/>
      <c r="T380" s="116"/>
      <c r="U380" s="111"/>
      <c r="V380" s="14"/>
      <c r="W380" s="14"/>
      <c r="X380" s="14"/>
    </row>
    <row r="381" spans="1:24" s="32" customFormat="1" ht="15.75" customHeight="1" x14ac:dyDescent="0.3">
      <c r="A381" s="24" t="s">
        <v>621</v>
      </c>
      <c r="B381" s="25" t="s">
        <v>180</v>
      </c>
      <c r="C381" s="26"/>
      <c r="D381" s="27" t="s">
        <v>351</v>
      </c>
      <c r="E381" s="27" t="s">
        <v>351</v>
      </c>
      <c r="F381" s="24"/>
      <c r="G381" s="24"/>
      <c r="H381" s="24" t="s">
        <v>809</v>
      </c>
      <c r="I381" s="31" t="str">
        <f>CONCATENATE(H381,A381)</f>
        <v>842129031</v>
      </c>
      <c r="J381" s="28" t="s">
        <v>353</v>
      </c>
      <c r="K381" s="29">
        <v>3</v>
      </c>
      <c r="L381" s="88" t="s">
        <v>759</v>
      </c>
      <c r="M381" s="88"/>
      <c r="N381" s="165"/>
      <c r="O381" s="88" t="s">
        <v>726</v>
      </c>
      <c r="P381" s="29"/>
      <c r="Q381" s="30">
        <v>1700000</v>
      </c>
      <c r="R381" s="30">
        <f>IF(K381=1,Q381+Q381*$C$770,IF(K381=2,Q381+Q381*$C$771,IF(K381=3,Q381+Q381*$C$772,IF(K381=4,Q381+Q381*$C$773,IF(K381=5,Q381+Q381*$C$774,IF(K381=6,Q381+Q381*$C$775))))))</f>
        <v>1854530</v>
      </c>
      <c r="S381" s="22"/>
      <c r="T381" s="116"/>
      <c r="U381" s="111"/>
      <c r="V381" s="14"/>
      <c r="W381" s="14"/>
      <c r="X381" s="14"/>
    </row>
    <row r="382" spans="1:24" s="32" customFormat="1" ht="15.75" customHeight="1" x14ac:dyDescent="0.3">
      <c r="A382" s="24" t="s">
        <v>621</v>
      </c>
      <c r="B382" s="25" t="s">
        <v>180</v>
      </c>
      <c r="C382" s="26"/>
      <c r="D382" s="27" t="s">
        <v>351</v>
      </c>
      <c r="E382" s="27" t="s">
        <v>351</v>
      </c>
      <c r="F382" s="24"/>
      <c r="G382" s="24"/>
      <c r="H382" s="24" t="s">
        <v>810</v>
      </c>
      <c r="I382" s="31" t="str">
        <f>CONCATENATE(H382,A382)</f>
        <v>842139031</v>
      </c>
      <c r="J382" s="28" t="s">
        <v>353</v>
      </c>
      <c r="K382" s="29">
        <v>3</v>
      </c>
      <c r="L382" s="88" t="s">
        <v>792</v>
      </c>
      <c r="M382" s="88"/>
      <c r="N382" s="165"/>
      <c r="O382" s="88" t="s">
        <v>777</v>
      </c>
      <c r="P382" s="29"/>
      <c r="Q382" s="30">
        <v>1700000</v>
      </c>
      <c r="R382" s="30">
        <f>IF(K382=1,Q382+Q382*$C$770,IF(K382=2,Q382+Q382*$C$771,IF(K382=3,Q382+Q382*$C$772,IF(K382=4,Q382+Q382*$C$773,IF(K382=5,Q382+Q382*$C$774,IF(K382=6,Q382+Q382*$C$775))))))</f>
        <v>1854530</v>
      </c>
      <c r="S382" s="22"/>
      <c r="T382" s="116"/>
      <c r="U382" s="111"/>
      <c r="V382" s="14"/>
      <c r="W382" s="14"/>
      <c r="X382" s="14"/>
    </row>
    <row r="383" spans="1:24" s="32" customFormat="1" ht="15.75" customHeight="1" x14ac:dyDescent="0.3">
      <c r="A383" s="24" t="s">
        <v>588</v>
      </c>
      <c r="B383" s="25" t="s">
        <v>180</v>
      </c>
      <c r="C383" s="26"/>
      <c r="D383" s="27" t="s">
        <v>351</v>
      </c>
      <c r="E383" s="27" t="s">
        <v>351</v>
      </c>
      <c r="F383" s="24"/>
      <c r="G383" s="24"/>
      <c r="H383" s="24" t="s">
        <v>818</v>
      </c>
      <c r="I383" s="31" t="str">
        <f>CONCATENATE(H383,A383)</f>
        <v>832429061</v>
      </c>
      <c r="J383" s="28" t="s">
        <v>354</v>
      </c>
      <c r="K383" s="29">
        <v>3</v>
      </c>
      <c r="L383" s="88" t="s">
        <v>759</v>
      </c>
      <c r="M383" s="88"/>
      <c r="N383" s="165"/>
      <c r="O383" s="88" t="s">
        <v>726</v>
      </c>
      <c r="P383" s="29"/>
      <c r="Q383" s="30">
        <v>210161</v>
      </c>
      <c r="R383" s="30">
        <f>IF(K383=1,Q383+Q383*$C$770,IF(K383=2,Q383+Q383*$C$771,IF(K383=3,Q383+Q383*$C$772,IF(K383=4,Q383+Q383*$C$773,IF(K383=5,Q383+Q383*$C$774,IF(K383=6,Q383+Q383*$C$775))))))</f>
        <v>229264.6349</v>
      </c>
      <c r="S383" s="22"/>
      <c r="T383" s="116"/>
      <c r="U383" s="111"/>
      <c r="V383" s="14"/>
      <c r="W383" s="14"/>
      <c r="X383" s="14"/>
    </row>
    <row r="384" spans="1:24" s="32" customFormat="1" ht="15.75" customHeight="1" x14ac:dyDescent="0.3">
      <c r="A384" s="24" t="s">
        <v>588</v>
      </c>
      <c r="B384" s="25" t="s">
        <v>180</v>
      </c>
      <c r="C384" s="26"/>
      <c r="D384" s="27" t="s">
        <v>351</v>
      </c>
      <c r="E384" s="27" t="s">
        <v>351</v>
      </c>
      <c r="F384" s="24"/>
      <c r="G384" s="24"/>
      <c r="H384" s="24" t="s">
        <v>819</v>
      </c>
      <c r="I384" s="31" t="str">
        <f>CONCATENATE(H384,A384)</f>
        <v>832439061</v>
      </c>
      <c r="J384" s="28" t="s">
        <v>354</v>
      </c>
      <c r="K384" s="29">
        <v>3</v>
      </c>
      <c r="L384" s="88" t="s">
        <v>792</v>
      </c>
      <c r="M384" s="88"/>
      <c r="N384" s="165"/>
      <c r="O384" s="88" t="s">
        <v>777</v>
      </c>
      <c r="P384" s="29"/>
      <c r="Q384" s="30">
        <v>210161</v>
      </c>
      <c r="R384" s="30">
        <f>IF(K384=1,Q384+Q384*$C$770,IF(K384=2,Q384+Q384*$C$771,IF(K384=3,Q384+Q384*$C$772,IF(K384=4,Q384+Q384*$C$773,IF(K384=5,Q384+Q384*$C$774,IF(K384=6,Q384+Q384*$C$775))))))</f>
        <v>229264.6349</v>
      </c>
      <c r="S384" s="22"/>
      <c r="T384" s="116"/>
      <c r="U384" s="111"/>
      <c r="V384" s="14"/>
      <c r="W384" s="14"/>
      <c r="X384" s="14"/>
    </row>
    <row r="385" spans="1:24" s="32" customFormat="1" ht="15.75" customHeight="1" x14ac:dyDescent="0.3">
      <c r="A385" s="24" t="s">
        <v>588</v>
      </c>
      <c r="B385" s="25" t="s">
        <v>180</v>
      </c>
      <c r="C385" s="26"/>
      <c r="D385" s="27" t="s">
        <v>351</v>
      </c>
      <c r="E385" s="27" t="s">
        <v>351</v>
      </c>
      <c r="F385" s="24"/>
      <c r="G385" s="24"/>
      <c r="H385" s="24" t="s">
        <v>827</v>
      </c>
      <c r="I385" s="31" t="str">
        <f>CONCATENATE(H385,A385)</f>
        <v>832629061</v>
      </c>
      <c r="J385" s="28" t="s">
        <v>412</v>
      </c>
      <c r="K385" s="29">
        <v>3</v>
      </c>
      <c r="L385" s="88" t="s">
        <v>773</v>
      </c>
      <c r="M385" s="88"/>
      <c r="N385" s="165"/>
      <c r="O385" s="88" t="s">
        <v>726</v>
      </c>
      <c r="P385" s="29"/>
      <c r="Q385" s="30">
        <v>150000</v>
      </c>
      <c r="R385" s="30">
        <f>IF(K385=1,Q385+Q385*$C$770,IF(K385=2,Q385+Q385*$C$771,IF(K385=3,Q385+Q385*$C$772,IF(K385=4,Q385+Q385*$C$773,IF(K385=5,Q385+Q385*$C$774,IF(K385=6,Q385+Q385*$C$775))))))</f>
        <v>163635</v>
      </c>
      <c r="S385" s="22"/>
      <c r="T385" s="116"/>
      <c r="U385" s="111"/>
      <c r="V385" s="14"/>
      <c r="W385" s="14"/>
      <c r="X385" s="14"/>
    </row>
    <row r="386" spans="1:24" s="32" customFormat="1" ht="15.75" customHeight="1" x14ac:dyDescent="0.3">
      <c r="A386" s="24" t="s">
        <v>588</v>
      </c>
      <c r="B386" s="25" t="s">
        <v>180</v>
      </c>
      <c r="C386" s="26"/>
      <c r="D386" s="27" t="s">
        <v>351</v>
      </c>
      <c r="E386" s="27" t="s">
        <v>351</v>
      </c>
      <c r="F386" s="24"/>
      <c r="G386" s="24"/>
      <c r="H386" s="24" t="s">
        <v>828</v>
      </c>
      <c r="I386" s="31" t="str">
        <f>CONCATENATE(H386,A386)</f>
        <v>832639061</v>
      </c>
      <c r="J386" s="28" t="s">
        <v>412</v>
      </c>
      <c r="K386" s="29">
        <v>3</v>
      </c>
      <c r="L386" s="88" t="s">
        <v>776</v>
      </c>
      <c r="M386" s="88"/>
      <c r="N386" s="165"/>
      <c r="O386" s="88" t="s">
        <v>777</v>
      </c>
      <c r="P386" s="29"/>
      <c r="Q386" s="30">
        <v>150000</v>
      </c>
      <c r="R386" s="30">
        <f>IF(K386=1,Q386+Q386*$C$770,IF(K386=2,Q386+Q386*$C$771,IF(K386=3,Q386+Q386*$C$772,IF(K386=4,Q386+Q386*$C$773,IF(K386=5,Q386+Q386*$C$774,IF(K386=6,Q386+Q386*$C$775))))))</f>
        <v>163635</v>
      </c>
      <c r="S386" s="22"/>
      <c r="T386" s="116"/>
      <c r="U386" s="111"/>
      <c r="V386" s="14"/>
      <c r="W386" s="14"/>
      <c r="X386" s="14"/>
    </row>
    <row r="387" spans="1:24" s="32" customFormat="1" ht="15.75" customHeight="1" x14ac:dyDescent="0.3">
      <c r="A387" s="24" t="s">
        <v>627</v>
      </c>
      <c r="B387" s="25" t="s">
        <v>180</v>
      </c>
      <c r="C387" s="26"/>
      <c r="D387" s="27" t="s">
        <v>351</v>
      </c>
      <c r="E387" s="27" t="s">
        <v>351</v>
      </c>
      <c r="F387" s="24"/>
      <c r="G387" s="24"/>
      <c r="H387" s="24" t="s">
        <v>836</v>
      </c>
      <c r="I387" s="31" t="str">
        <f>CONCATENATE(H387,A387)</f>
        <v>000020000</v>
      </c>
      <c r="J387" s="28" t="s">
        <v>352</v>
      </c>
      <c r="K387" s="29">
        <v>3</v>
      </c>
      <c r="L387" s="88" t="s">
        <v>759</v>
      </c>
      <c r="M387" s="88"/>
      <c r="N387" s="165"/>
      <c r="O387" s="88" t="s">
        <v>726</v>
      </c>
      <c r="P387" s="29"/>
      <c r="Q387" s="30">
        <v>38816856</v>
      </c>
      <c r="R387" s="30">
        <f>IF(K387=1,Q387+Q387*$C$770,IF(K387=2,Q387+Q387*$C$771,IF(K387=3,Q387+Q387*$C$772,IF(K387=4,Q387+Q387*$C$773,IF(K387=5,Q387+Q387*$C$774,IF(K387=6,Q387+Q387*$C$775))))))</f>
        <v>42345308.2104</v>
      </c>
      <c r="S387" s="22"/>
      <c r="T387" s="116"/>
      <c r="U387" s="111"/>
      <c r="V387" s="14"/>
      <c r="W387" s="14"/>
      <c r="X387" s="14"/>
    </row>
    <row r="388" spans="1:24" s="32" customFormat="1" ht="15.75" customHeight="1" x14ac:dyDescent="0.3">
      <c r="A388" s="24" t="s">
        <v>627</v>
      </c>
      <c r="B388" s="25" t="s">
        <v>180</v>
      </c>
      <c r="C388" s="26"/>
      <c r="D388" s="27" t="s">
        <v>351</v>
      </c>
      <c r="E388" s="27" t="s">
        <v>351</v>
      </c>
      <c r="F388" s="24"/>
      <c r="G388" s="24"/>
      <c r="H388" s="24" t="s">
        <v>837</v>
      </c>
      <c r="I388" s="31" t="str">
        <f>CONCATENATE(H388,A388)</f>
        <v>000030000</v>
      </c>
      <c r="J388" s="28" t="s">
        <v>352</v>
      </c>
      <c r="K388" s="29">
        <v>3</v>
      </c>
      <c r="L388" s="88" t="s">
        <v>792</v>
      </c>
      <c r="M388" s="88"/>
      <c r="N388" s="165"/>
      <c r="O388" s="88" t="s">
        <v>777</v>
      </c>
      <c r="P388" s="29"/>
      <c r="Q388" s="30">
        <v>38816856</v>
      </c>
      <c r="R388" s="30">
        <f>IF(K388=1,Q388+Q388*$C$770,IF(K388=2,Q388+Q388*$C$771,IF(K388=3,Q388+Q388*$C$772,IF(K388=4,Q388+Q388*$C$773,IF(K388=5,Q388+Q388*$C$774,IF(K388=6,Q388+Q388*$C$775))))))</f>
        <v>42345308.2104</v>
      </c>
      <c r="S388" s="22"/>
      <c r="T388" s="116"/>
      <c r="U388" s="111"/>
      <c r="V388" s="14"/>
      <c r="W388" s="14"/>
      <c r="X388" s="14"/>
    </row>
    <row r="389" spans="1:24" s="32" customFormat="1" ht="15.75" customHeight="1" x14ac:dyDescent="0.3">
      <c r="A389" s="24" t="s">
        <v>588</v>
      </c>
      <c r="B389" s="25" t="s">
        <v>180</v>
      </c>
      <c r="C389" s="26"/>
      <c r="D389" s="27" t="s">
        <v>12</v>
      </c>
      <c r="E389" s="27" t="s">
        <v>345</v>
      </c>
      <c r="F389" s="24"/>
      <c r="G389" s="24"/>
      <c r="H389" s="24" t="s">
        <v>845</v>
      </c>
      <c r="I389" s="31" t="str">
        <f>CONCATENATE(H389,A389)</f>
        <v>861629061</v>
      </c>
      <c r="J389" s="28" t="s">
        <v>313</v>
      </c>
      <c r="K389" s="29">
        <v>3</v>
      </c>
      <c r="L389" s="88" t="s">
        <v>759</v>
      </c>
      <c r="M389" s="88"/>
      <c r="N389" s="165"/>
      <c r="O389" s="88" t="s">
        <v>726</v>
      </c>
      <c r="P389" s="29"/>
      <c r="Q389" s="30">
        <v>850000</v>
      </c>
      <c r="R389" s="30">
        <f>IF(K389=1,Q389+Q389*$C$770,IF(K389=2,Q389+Q389*$C$771,IF(K389=3,Q389+Q389*$C$772,IF(K389=4,Q389+Q389*$C$773,IF(K389=5,Q389+Q389*$C$774,IF(K389=6,Q389+Q389*$C$775))))))</f>
        <v>927265</v>
      </c>
      <c r="S389" s="22"/>
      <c r="T389" s="116"/>
      <c r="U389" s="111"/>
      <c r="V389" s="14"/>
      <c r="W389" s="14"/>
      <c r="X389" s="14"/>
    </row>
    <row r="390" spans="1:24" s="32" customFormat="1" ht="15.75" customHeight="1" x14ac:dyDescent="0.3">
      <c r="A390" s="24" t="s">
        <v>588</v>
      </c>
      <c r="B390" s="25" t="s">
        <v>180</v>
      </c>
      <c r="C390" s="26"/>
      <c r="D390" s="27" t="s">
        <v>12</v>
      </c>
      <c r="E390" s="27" t="s">
        <v>345</v>
      </c>
      <c r="F390" s="24"/>
      <c r="G390" s="24"/>
      <c r="H390" s="24" t="s">
        <v>846</v>
      </c>
      <c r="I390" s="31" t="str">
        <f>CONCATENATE(H390,A390)</f>
        <v>861639061</v>
      </c>
      <c r="J390" s="28" t="s">
        <v>313</v>
      </c>
      <c r="K390" s="29">
        <v>3</v>
      </c>
      <c r="L390" s="88" t="s">
        <v>792</v>
      </c>
      <c r="M390" s="88"/>
      <c r="N390" s="165"/>
      <c r="O390" s="88" t="s">
        <v>777</v>
      </c>
      <c r="P390" s="29"/>
      <c r="Q390" s="30">
        <v>850000</v>
      </c>
      <c r="R390" s="30">
        <f>IF(K390=1,Q390+Q390*$C$770,IF(K390=2,Q390+Q390*$C$771,IF(K390=3,Q390+Q390*$C$772,IF(K390=4,Q390+Q390*$C$773,IF(K390=5,Q390+Q390*$C$774,IF(K390=6,Q390+Q390*$C$775))))))</f>
        <v>927265</v>
      </c>
      <c r="S390" s="22"/>
      <c r="T390" s="116"/>
      <c r="U390" s="111"/>
      <c r="V390" s="14"/>
      <c r="W390" s="14"/>
      <c r="X390" s="14"/>
    </row>
    <row r="391" spans="1:24" s="32" customFormat="1" ht="15.75" customHeight="1" x14ac:dyDescent="0.3">
      <c r="A391" s="24" t="s">
        <v>588</v>
      </c>
      <c r="B391" s="25" t="s">
        <v>180</v>
      </c>
      <c r="C391" s="26"/>
      <c r="D391" s="27" t="s">
        <v>12</v>
      </c>
      <c r="E391" s="27" t="s">
        <v>345</v>
      </c>
      <c r="F391" s="24"/>
      <c r="G391" s="24"/>
      <c r="H391" s="24"/>
      <c r="I391" s="31"/>
      <c r="J391" s="28" t="s">
        <v>762</v>
      </c>
      <c r="K391" s="29">
        <v>3</v>
      </c>
      <c r="L391" s="88" t="s">
        <v>759</v>
      </c>
      <c r="M391" s="88"/>
      <c r="N391" s="165"/>
      <c r="O391" s="88" t="s">
        <v>726</v>
      </c>
      <c r="P391" s="29"/>
      <c r="Q391" s="30">
        <v>50000</v>
      </c>
      <c r="R391" s="30">
        <f>IF(K391=1,Q391+Q391*$C$770,IF(K391=2,Q391+Q391*$C$771,IF(K391=3,Q391+Q391*$C$772,IF(K391=4,Q391+Q391*$C$773,IF(K391=5,Q391+Q391*$C$774,IF(K391=6,Q391+Q391*$C$775))))))</f>
        <v>54545</v>
      </c>
      <c r="S391" s="22"/>
      <c r="T391" s="116"/>
      <c r="U391" s="111"/>
      <c r="V391" s="14"/>
      <c r="W391" s="14"/>
      <c r="X391" s="14"/>
    </row>
    <row r="392" spans="1:24" s="32" customFormat="1" ht="15.75" customHeight="1" x14ac:dyDescent="0.3">
      <c r="A392" s="24" t="s">
        <v>588</v>
      </c>
      <c r="B392" s="25" t="s">
        <v>180</v>
      </c>
      <c r="C392" s="26"/>
      <c r="D392" s="27" t="s">
        <v>12</v>
      </c>
      <c r="E392" s="27" t="s">
        <v>345</v>
      </c>
      <c r="F392" s="24"/>
      <c r="G392" s="24"/>
      <c r="H392" s="24"/>
      <c r="I392" s="31"/>
      <c r="J392" s="28" t="s">
        <v>762</v>
      </c>
      <c r="K392" s="29">
        <v>3</v>
      </c>
      <c r="L392" s="88" t="s">
        <v>792</v>
      </c>
      <c r="M392" s="88"/>
      <c r="N392" s="165"/>
      <c r="O392" s="88" t="s">
        <v>777</v>
      </c>
      <c r="P392" s="29"/>
      <c r="Q392" s="30">
        <v>50000</v>
      </c>
      <c r="R392" s="30">
        <f>IF(K392=1,Q392+Q392*$C$770,IF(K392=2,Q392+Q392*$C$771,IF(K392=3,Q392+Q392*$C$772,IF(K392=4,Q392+Q392*$C$773,IF(K392=5,Q392+Q392*$C$774,IF(K392=6,Q392+Q392*$C$775))))))</f>
        <v>54545</v>
      </c>
      <c r="S392" s="22"/>
      <c r="T392" s="116"/>
      <c r="U392" s="111"/>
      <c r="V392" s="14"/>
      <c r="W392" s="14"/>
      <c r="X392" s="14"/>
    </row>
    <row r="393" spans="1:24" s="32" customFormat="1" ht="15.75" customHeight="1" x14ac:dyDescent="0.3">
      <c r="A393" s="24" t="s">
        <v>588</v>
      </c>
      <c r="B393" s="25" t="s">
        <v>180</v>
      </c>
      <c r="C393" s="26"/>
      <c r="D393" s="27" t="s">
        <v>12</v>
      </c>
      <c r="E393" s="27" t="s">
        <v>345</v>
      </c>
      <c r="F393" s="24"/>
      <c r="G393" s="24"/>
      <c r="H393" s="24" t="s">
        <v>854</v>
      </c>
      <c r="I393" s="31" t="str">
        <f>CONCATENATE(H393,A393)</f>
        <v>851829061</v>
      </c>
      <c r="J393" s="34" t="s">
        <v>314</v>
      </c>
      <c r="K393" s="29">
        <v>3</v>
      </c>
      <c r="L393" s="88" t="s">
        <v>759</v>
      </c>
      <c r="M393" s="88"/>
      <c r="N393" s="165"/>
      <c r="O393" s="88" t="s">
        <v>726</v>
      </c>
      <c r="P393" s="29"/>
      <c r="Q393" s="30">
        <v>200000</v>
      </c>
      <c r="R393" s="30">
        <f>IF(K393=1,Q393+Q393*$C$770,IF(K393=2,Q393+Q393*$C$771,IF(K393=3,Q393+Q393*$C$772,IF(K393=4,Q393+Q393*$C$773,IF(K393=5,Q393+Q393*$C$774,IF(K393=6,Q393+Q393*$C$775))))))</f>
        <v>218180</v>
      </c>
      <c r="S393" s="22"/>
      <c r="T393" s="116"/>
      <c r="U393" s="111"/>
      <c r="V393" s="14"/>
      <c r="W393" s="14"/>
      <c r="X393" s="14"/>
    </row>
    <row r="394" spans="1:24" s="32" customFormat="1" ht="15.75" customHeight="1" x14ac:dyDescent="0.3">
      <c r="A394" s="24" t="s">
        <v>588</v>
      </c>
      <c r="B394" s="25" t="s">
        <v>180</v>
      </c>
      <c r="C394" s="26"/>
      <c r="D394" s="27" t="s">
        <v>12</v>
      </c>
      <c r="E394" s="27" t="s">
        <v>345</v>
      </c>
      <c r="F394" s="24"/>
      <c r="G394" s="24"/>
      <c r="H394" s="24" t="s">
        <v>855</v>
      </c>
      <c r="I394" s="31" t="str">
        <f>CONCATENATE(H394,A394)</f>
        <v>851839061</v>
      </c>
      <c r="J394" s="34" t="s">
        <v>314</v>
      </c>
      <c r="K394" s="29">
        <v>3</v>
      </c>
      <c r="L394" s="88" t="s">
        <v>792</v>
      </c>
      <c r="M394" s="88"/>
      <c r="N394" s="165"/>
      <c r="O394" s="88" t="s">
        <v>777</v>
      </c>
      <c r="P394" s="29"/>
      <c r="Q394" s="30">
        <v>200000</v>
      </c>
      <c r="R394" s="30">
        <f>IF(K394=1,Q394+Q394*$C$770,IF(K394=2,Q394+Q394*$C$771,IF(K394=3,Q394+Q394*$C$772,IF(K394=4,Q394+Q394*$C$773,IF(K394=5,Q394+Q394*$C$774,IF(K394=6,Q394+Q394*$C$775))))))</f>
        <v>218180</v>
      </c>
      <c r="S394" s="22"/>
      <c r="T394" s="116"/>
      <c r="U394" s="111"/>
      <c r="V394" s="14"/>
      <c r="W394" s="14"/>
      <c r="X394" s="14"/>
    </row>
    <row r="395" spans="1:24" s="32" customFormat="1" ht="15.75" customHeight="1" x14ac:dyDescent="0.3">
      <c r="A395" s="24" t="s">
        <v>636</v>
      </c>
      <c r="B395" s="25" t="s">
        <v>180</v>
      </c>
      <c r="C395" s="26"/>
      <c r="D395" s="27" t="s">
        <v>12</v>
      </c>
      <c r="E395" s="27" t="s">
        <v>344</v>
      </c>
      <c r="F395" s="24"/>
      <c r="G395" s="24"/>
      <c r="H395" s="24" t="s">
        <v>854</v>
      </c>
      <c r="I395" s="31" t="str">
        <f>CONCATENATE(H395,A395)</f>
        <v>851829019</v>
      </c>
      <c r="J395" s="28" t="s">
        <v>315</v>
      </c>
      <c r="K395" s="29">
        <v>3</v>
      </c>
      <c r="L395" s="88" t="s">
        <v>759</v>
      </c>
      <c r="M395" s="88"/>
      <c r="N395" s="165"/>
      <c r="O395" s="88" t="s">
        <v>726</v>
      </c>
      <c r="P395" s="29"/>
      <c r="Q395" s="30">
        <v>500000</v>
      </c>
      <c r="R395" s="30">
        <f>IF(K395=1,Q395+Q395*$C$770,IF(K395=2,Q395+Q395*$C$771,IF(K395=3,Q395+Q395*$C$772,IF(K395=4,Q395+Q395*$C$773,IF(K395=5,Q395+Q395*$C$774,IF(K395=6,Q395+Q395*$C$775))))))</f>
        <v>545450</v>
      </c>
      <c r="S395" s="22"/>
      <c r="T395" s="116"/>
      <c r="U395" s="111"/>
      <c r="V395" s="2"/>
      <c r="W395" s="2"/>
      <c r="X395" s="14"/>
    </row>
    <row r="396" spans="1:24" s="32" customFormat="1" ht="15.75" customHeight="1" x14ac:dyDescent="0.3">
      <c r="A396" s="24" t="s">
        <v>636</v>
      </c>
      <c r="B396" s="25" t="s">
        <v>180</v>
      </c>
      <c r="C396" s="26"/>
      <c r="D396" s="27" t="s">
        <v>12</v>
      </c>
      <c r="E396" s="27" t="s">
        <v>344</v>
      </c>
      <c r="F396" s="24"/>
      <c r="G396" s="24"/>
      <c r="H396" s="24" t="s">
        <v>855</v>
      </c>
      <c r="I396" s="31" t="str">
        <f>CONCATENATE(H396,A396)</f>
        <v>851839019</v>
      </c>
      <c r="J396" s="28" t="s">
        <v>315</v>
      </c>
      <c r="K396" s="29">
        <v>3</v>
      </c>
      <c r="L396" s="88" t="s">
        <v>792</v>
      </c>
      <c r="M396" s="88"/>
      <c r="N396" s="165"/>
      <c r="O396" s="88" t="s">
        <v>777</v>
      </c>
      <c r="P396" s="29"/>
      <c r="Q396" s="30">
        <v>500000</v>
      </c>
      <c r="R396" s="30">
        <f>IF(K396=1,Q396+Q396*$C$770,IF(K396=2,Q396+Q396*$C$771,IF(K396=3,Q396+Q396*$C$772,IF(K396=4,Q396+Q396*$C$773,IF(K396=5,Q396+Q396*$C$774,IF(K396=6,Q396+Q396*$C$775))))))</f>
        <v>545450</v>
      </c>
      <c r="S396" s="22"/>
      <c r="T396" s="116"/>
      <c r="U396" s="111"/>
      <c r="V396" s="2"/>
      <c r="W396" s="2"/>
      <c r="X396" s="14"/>
    </row>
    <row r="397" spans="1:24" s="32" customFormat="1" ht="15.75" customHeight="1" x14ac:dyDescent="0.3">
      <c r="A397" s="24" t="s">
        <v>588</v>
      </c>
      <c r="B397" s="25" t="s">
        <v>180</v>
      </c>
      <c r="C397" s="26"/>
      <c r="D397" s="27" t="s">
        <v>12</v>
      </c>
      <c r="E397" s="27" t="s">
        <v>345</v>
      </c>
      <c r="F397" s="24"/>
      <c r="G397" s="24"/>
      <c r="H397" s="24" t="s">
        <v>863</v>
      </c>
      <c r="I397" s="31" t="str">
        <f>CONCATENATE(H397,A397)</f>
        <v>851229061</v>
      </c>
      <c r="J397" s="28" t="s">
        <v>360</v>
      </c>
      <c r="K397" s="29">
        <v>3</v>
      </c>
      <c r="L397" s="88" t="s">
        <v>759</v>
      </c>
      <c r="M397" s="88"/>
      <c r="N397" s="165"/>
      <c r="O397" s="88" t="s">
        <v>726</v>
      </c>
      <c r="P397" s="29"/>
      <c r="Q397" s="30">
        <v>300000</v>
      </c>
      <c r="R397" s="30">
        <f>IF(K397=1,Q397+Q397*$C$770,IF(K397=2,Q397+Q397*$C$771,IF(K397=3,Q397+Q397*$C$772,IF(K397=4,Q397+Q397*$C$773,IF(K397=5,Q397+Q397*$C$774,IF(K397=6,Q397+Q397*$C$775))))))</f>
        <v>327270</v>
      </c>
      <c r="S397" s="22"/>
      <c r="T397" s="116"/>
      <c r="U397" s="111"/>
      <c r="V397" s="2"/>
      <c r="W397" s="2"/>
      <c r="X397" s="14"/>
    </row>
    <row r="398" spans="1:24" s="32" customFormat="1" ht="15.75" customHeight="1" x14ac:dyDescent="0.3">
      <c r="A398" s="24" t="s">
        <v>588</v>
      </c>
      <c r="B398" s="25" t="s">
        <v>180</v>
      </c>
      <c r="C398" s="26"/>
      <c r="D398" s="27" t="s">
        <v>12</v>
      </c>
      <c r="E398" s="27" t="s">
        <v>345</v>
      </c>
      <c r="F398" s="24"/>
      <c r="G398" s="24"/>
      <c r="H398" s="24" t="s">
        <v>864</v>
      </c>
      <c r="I398" s="31" t="str">
        <f>CONCATENATE(H398,A398)</f>
        <v>851239061</v>
      </c>
      <c r="J398" s="28" t="s">
        <v>360</v>
      </c>
      <c r="K398" s="29">
        <v>3</v>
      </c>
      <c r="L398" s="88" t="s">
        <v>792</v>
      </c>
      <c r="M398" s="88"/>
      <c r="N398" s="165"/>
      <c r="O398" s="88" t="s">
        <v>777</v>
      </c>
      <c r="P398" s="29"/>
      <c r="Q398" s="30">
        <v>300000</v>
      </c>
      <c r="R398" s="30">
        <f>IF(K398=1,Q398+Q398*$C$770,IF(K398=2,Q398+Q398*$C$771,IF(K398=3,Q398+Q398*$C$772,IF(K398=4,Q398+Q398*$C$773,IF(K398=5,Q398+Q398*$C$774,IF(K398=6,Q398+Q398*$C$775))))))</f>
        <v>327270</v>
      </c>
      <c r="S398" s="22"/>
      <c r="T398" s="116"/>
      <c r="U398" s="111"/>
      <c r="V398" s="2"/>
      <c r="W398" s="2"/>
      <c r="X398" s="14"/>
    </row>
    <row r="399" spans="1:24" s="32" customFormat="1" ht="15.75" customHeight="1" x14ac:dyDescent="0.3">
      <c r="A399" s="24" t="s">
        <v>620</v>
      </c>
      <c r="B399" s="25" t="s">
        <v>180</v>
      </c>
      <c r="C399" s="26"/>
      <c r="D399" s="27" t="s">
        <v>0</v>
      </c>
      <c r="E399" s="27" t="s">
        <v>0</v>
      </c>
      <c r="F399" s="24"/>
      <c r="G399" s="24"/>
      <c r="H399" s="24" t="s">
        <v>872</v>
      </c>
      <c r="I399" s="31" t="str">
        <f>CONCATENATE(H399,A399)</f>
        <v>820029430</v>
      </c>
      <c r="J399" s="34" t="s">
        <v>310</v>
      </c>
      <c r="K399" s="29">
        <v>3</v>
      </c>
      <c r="L399" s="88" t="s">
        <v>759</v>
      </c>
      <c r="M399" s="88"/>
      <c r="N399" s="165"/>
      <c r="O399" s="88" t="s">
        <v>726</v>
      </c>
      <c r="P399" s="29"/>
      <c r="Q399" s="30">
        <v>60000</v>
      </c>
      <c r="R399" s="30">
        <f>IF(K399=1,Q399+Q399*$C$770,IF(K399=2,Q399+Q399*$C$771,IF(K399=3,Q399+Q399*$C$772,IF(K399=4,Q399+Q399*$C$773,IF(K399=5,Q399+Q399*$C$774,IF(K399=6,Q399+Q399*$C$775))))))</f>
        <v>65454</v>
      </c>
      <c r="S399" s="22"/>
      <c r="T399" s="116"/>
      <c r="U399" s="111"/>
      <c r="V399" s="2"/>
      <c r="W399" s="2"/>
      <c r="X399" s="14"/>
    </row>
    <row r="400" spans="1:24" s="32" customFormat="1" ht="15.75" customHeight="1" x14ac:dyDescent="0.3">
      <c r="A400" s="24" t="s">
        <v>620</v>
      </c>
      <c r="B400" s="25" t="s">
        <v>180</v>
      </c>
      <c r="C400" s="26"/>
      <c r="D400" s="27" t="s">
        <v>0</v>
      </c>
      <c r="E400" s="27" t="s">
        <v>0</v>
      </c>
      <c r="F400" s="24"/>
      <c r="G400" s="24"/>
      <c r="H400" s="24" t="s">
        <v>873</v>
      </c>
      <c r="I400" s="31" t="str">
        <f>CONCATENATE(H400,A400)</f>
        <v>820039430</v>
      </c>
      <c r="J400" s="34" t="s">
        <v>310</v>
      </c>
      <c r="K400" s="29">
        <v>3</v>
      </c>
      <c r="L400" s="88" t="s">
        <v>792</v>
      </c>
      <c r="M400" s="88"/>
      <c r="N400" s="165"/>
      <c r="O400" s="88" t="s">
        <v>777</v>
      </c>
      <c r="P400" s="29"/>
      <c r="Q400" s="30">
        <v>60000</v>
      </c>
      <c r="R400" s="30">
        <f>IF(K400=1,Q400+Q400*$C$770,IF(K400=2,Q400+Q400*$C$771,IF(K400=3,Q400+Q400*$C$772,IF(K400=4,Q400+Q400*$C$773,IF(K400=5,Q400+Q400*$C$774,IF(K400=6,Q400+Q400*$C$775))))))</f>
        <v>65454</v>
      </c>
      <c r="S400" s="22"/>
      <c r="T400" s="116"/>
      <c r="U400" s="111"/>
      <c r="V400" s="2"/>
      <c r="W400" s="2"/>
      <c r="X400" s="14"/>
    </row>
    <row r="401" spans="1:24" s="32" customFormat="1" ht="15.75" customHeight="1" x14ac:dyDescent="0.3">
      <c r="A401" s="24" t="s">
        <v>588</v>
      </c>
      <c r="B401" s="25" t="s">
        <v>180</v>
      </c>
      <c r="C401" s="26"/>
      <c r="D401" s="27" t="s">
        <v>12</v>
      </c>
      <c r="E401" s="27" t="s">
        <v>345</v>
      </c>
      <c r="F401" s="24"/>
      <c r="G401" s="24"/>
      <c r="H401" s="24" t="s">
        <v>881</v>
      </c>
      <c r="I401" s="31" t="str">
        <f>CONCATENATE(H401,A401)</f>
        <v>851129061</v>
      </c>
      <c r="J401" s="34" t="s">
        <v>316</v>
      </c>
      <c r="K401" s="29">
        <v>3</v>
      </c>
      <c r="L401" s="88" t="s">
        <v>759</v>
      </c>
      <c r="M401" s="88"/>
      <c r="N401" s="165"/>
      <c r="O401" s="88" t="s">
        <v>726</v>
      </c>
      <c r="P401" s="29"/>
      <c r="Q401" s="30">
        <v>250000</v>
      </c>
      <c r="R401" s="30">
        <f>IF(K401=1,Q401+Q401*$C$770,IF(K401=2,Q401+Q401*$C$771,IF(K401=3,Q401+Q401*$C$772,IF(K401=4,Q401+Q401*$C$773,IF(K401=5,Q401+Q401*$C$774,IF(K401=6,Q401+Q401*$C$775))))))</f>
        <v>272725</v>
      </c>
      <c r="S401" s="22"/>
      <c r="T401" s="116"/>
      <c r="U401" s="111"/>
      <c r="V401" s="2"/>
      <c r="W401" s="2"/>
      <c r="X401" s="14"/>
    </row>
    <row r="402" spans="1:24" s="32" customFormat="1" ht="15.75" customHeight="1" x14ac:dyDescent="0.3">
      <c r="A402" s="24" t="s">
        <v>588</v>
      </c>
      <c r="B402" s="25" t="s">
        <v>180</v>
      </c>
      <c r="C402" s="26"/>
      <c r="D402" s="27" t="s">
        <v>12</v>
      </c>
      <c r="E402" s="27" t="s">
        <v>345</v>
      </c>
      <c r="F402" s="24"/>
      <c r="G402" s="24"/>
      <c r="H402" s="24" t="s">
        <v>882</v>
      </c>
      <c r="I402" s="31" t="str">
        <f>CONCATENATE(H402,A402)</f>
        <v>851139061</v>
      </c>
      <c r="J402" s="34" t="s">
        <v>316</v>
      </c>
      <c r="K402" s="29">
        <v>3</v>
      </c>
      <c r="L402" s="88" t="s">
        <v>792</v>
      </c>
      <c r="M402" s="88"/>
      <c r="N402" s="165"/>
      <c r="O402" s="88" t="s">
        <v>777</v>
      </c>
      <c r="P402" s="29"/>
      <c r="Q402" s="30">
        <v>250000</v>
      </c>
      <c r="R402" s="30">
        <f>IF(K402=1,Q402+Q402*$C$770,IF(K402=2,Q402+Q402*$C$771,IF(K402=3,Q402+Q402*$C$772,IF(K402=4,Q402+Q402*$C$773,IF(K402=5,Q402+Q402*$C$774,IF(K402=6,Q402+Q402*$C$775))))))</f>
        <v>272725</v>
      </c>
      <c r="S402" s="22"/>
      <c r="T402" s="116"/>
      <c r="U402" s="111"/>
      <c r="V402" s="2"/>
      <c r="W402" s="2"/>
      <c r="X402" s="14"/>
    </row>
    <row r="403" spans="1:24" s="32" customFormat="1" ht="15.75" customHeight="1" x14ac:dyDescent="0.3">
      <c r="A403" s="24" t="s">
        <v>588</v>
      </c>
      <c r="B403" s="25" t="s">
        <v>180</v>
      </c>
      <c r="C403" s="26"/>
      <c r="D403" s="27" t="s">
        <v>12</v>
      </c>
      <c r="E403" s="27" t="s">
        <v>345</v>
      </c>
      <c r="F403" s="24"/>
      <c r="G403" s="24"/>
      <c r="H403" s="24" t="s">
        <v>890</v>
      </c>
      <c r="I403" s="31" t="str">
        <f>CONCATENATE(H403,A403)</f>
        <v>861829061</v>
      </c>
      <c r="J403" s="28" t="s">
        <v>342</v>
      </c>
      <c r="K403" s="29">
        <v>3</v>
      </c>
      <c r="L403" s="88" t="s">
        <v>759</v>
      </c>
      <c r="M403" s="88"/>
      <c r="N403" s="165"/>
      <c r="O403" s="88" t="s">
        <v>726</v>
      </c>
      <c r="P403" s="29"/>
      <c r="Q403" s="30">
        <v>200000</v>
      </c>
      <c r="R403" s="30">
        <f>IF(K403=1,Q403+Q403*$C$770,IF(K403=2,Q403+Q403*$C$771,IF(K403=3,Q403+Q403*$C$772,IF(K403=4,Q403+Q403*$C$773,IF(K403=5,Q403+Q403*$C$774,IF(K403=6,Q403+Q403*$C$775))))))</f>
        <v>218180</v>
      </c>
      <c r="S403" s="22"/>
      <c r="T403" s="116"/>
      <c r="U403" s="111"/>
      <c r="V403" s="2"/>
      <c r="W403" s="2"/>
      <c r="X403" s="14"/>
    </row>
    <row r="404" spans="1:24" s="32" customFormat="1" ht="15.75" customHeight="1" x14ac:dyDescent="0.3">
      <c r="A404" s="24" t="s">
        <v>588</v>
      </c>
      <c r="B404" s="25" t="s">
        <v>180</v>
      </c>
      <c r="C404" s="26"/>
      <c r="D404" s="27" t="s">
        <v>12</v>
      </c>
      <c r="E404" s="27" t="s">
        <v>345</v>
      </c>
      <c r="F404" s="24"/>
      <c r="G404" s="24"/>
      <c r="H404" s="24" t="s">
        <v>891</v>
      </c>
      <c r="I404" s="31" t="str">
        <f>CONCATENATE(H404,A404)</f>
        <v>861839061</v>
      </c>
      <c r="J404" s="28" t="s">
        <v>342</v>
      </c>
      <c r="K404" s="29">
        <v>3</v>
      </c>
      <c r="L404" s="88" t="s">
        <v>792</v>
      </c>
      <c r="M404" s="88"/>
      <c r="N404" s="165"/>
      <c r="O404" s="88" t="s">
        <v>777</v>
      </c>
      <c r="P404" s="29"/>
      <c r="Q404" s="30">
        <v>200000</v>
      </c>
      <c r="R404" s="30">
        <f>IF(K404=1,Q404+Q404*$C$770,IF(K404=2,Q404+Q404*$C$771,IF(K404=3,Q404+Q404*$C$772,IF(K404=4,Q404+Q404*$C$773,IF(K404=5,Q404+Q404*$C$774,IF(K404=6,Q404+Q404*$C$775))))))</f>
        <v>218180</v>
      </c>
      <c r="S404" s="22"/>
      <c r="T404" s="116"/>
      <c r="U404" s="111"/>
      <c r="V404" s="2"/>
      <c r="W404" s="2"/>
      <c r="X404" s="14"/>
    </row>
    <row r="405" spans="1:24" s="32" customFormat="1" ht="15.75" customHeight="1" x14ac:dyDescent="0.3">
      <c r="A405" s="24" t="s">
        <v>588</v>
      </c>
      <c r="B405" s="25" t="s">
        <v>180</v>
      </c>
      <c r="C405" s="26"/>
      <c r="D405" s="27" t="s">
        <v>351</v>
      </c>
      <c r="E405" s="27" t="s">
        <v>351</v>
      </c>
      <c r="F405" s="24"/>
      <c r="G405" s="24"/>
      <c r="H405" s="24" t="s">
        <v>900</v>
      </c>
      <c r="I405" s="31" t="str">
        <f>CONCATENATE(H405,A405)</f>
        <v>851029061</v>
      </c>
      <c r="J405" s="28" t="s">
        <v>357</v>
      </c>
      <c r="K405" s="29">
        <v>3</v>
      </c>
      <c r="L405" s="88" t="s">
        <v>759</v>
      </c>
      <c r="M405" s="88"/>
      <c r="N405" s="165"/>
      <c r="O405" s="88" t="s">
        <v>726</v>
      </c>
      <c r="P405" s="29"/>
      <c r="Q405" s="30">
        <v>1261000</v>
      </c>
      <c r="R405" s="30">
        <f>IF(K405=1,Q405+Q405*$C$770,IF(K405=2,Q405+Q405*$C$771,IF(K405=3,Q405+Q405*$C$772,IF(K405=4,Q405+Q405*$C$773,IF(K405=5,Q405+Q405*$C$774,IF(K405=6,Q405+Q405*$C$775))))))</f>
        <v>1375624.9</v>
      </c>
      <c r="S405" s="22"/>
      <c r="T405" s="116"/>
      <c r="U405" s="111"/>
      <c r="V405" s="2"/>
      <c r="W405" s="2"/>
      <c r="X405" s="14"/>
    </row>
    <row r="406" spans="1:24" s="32" customFormat="1" ht="15.75" customHeight="1" x14ac:dyDescent="0.3">
      <c r="A406" s="24" t="s">
        <v>588</v>
      </c>
      <c r="B406" s="25" t="s">
        <v>180</v>
      </c>
      <c r="C406" s="26"/>
      <c r="D406" s="27" t="s">
        <v>351</v>
      </c>
      <c r="E406" s="27" t="s">
        <v>351</v>
      </c>
      <c r="F406" s="24"/>
      <c r="G406" s="24"/>
      <c r="H406" s="24" t="s">
        <v>901</v>
      </c>
      <c r="I406" s="31" t="str">
        <f>CONCATENATE(H406,A406)</f>
        <v>851039061</v>
      </c>
      <c r="J406" s="28" t="s">
        <v>357</v>
      </c>
      <c r="K406" s="29">
        <v>3</v>
      </c>
      <c r="L406" s="88" t="s">
        <v>792</v>
      </c>
      <c r="M406" s="88"/>
      <c r="N406" s="165"/>
      <c r="O406" s="88" t="s">
        <v>777</v>
      </c>
      <c r="P406" s="29"/>
      <c r="Q406" s="30">
        <v>1261000</v>
      </c>
      <c r="R406" s="30">
        <f>IF(K406=1,Q406+Q406*$C$770,IF(K406=2,Q406+Q406*$C$771,IF(K406=3,Q406+Q406*$C$772,IF(K406=4,Q406+Q406*$C$773,IF(K406=5,Q406+Q406*$C$774,IF(K406=6,Q406+Q406*$C$775))))))</f>
        <v>1375624.9</v>
      </c>
      <c r="S406" s="22"/>
      <c r="T406" s="116"/>
      <c r="U406" s="111"/>
      <c r="V406" s="2"/>
      <c r="W406" s="2"/>
      <c r="X406" s="14"/>
    </row>
    <row r="407" spans="1:24" s="32" customFormat="1" ht="15.75" customHeight="1" x14ac:dyDescent="0.3">
      <c r="A407" s="24" t="s">
        <v>588</v>
      </c>
      <c r="B407" s="25" t="s">
        <v>180</v>
      </c>
      <c r="C407" s="26"/>
      <c r="D407" s="27" t="s">
        <v>351</v>
      </c>
      <c r="E407" s="27" t="s">
        <v>351</v>
      </c>
      <c r="F407" s="24"/>
      <c r="G407" s="24"/>
      <c r="H407" s="24" t="s">
        <v>818</v>
      </c>
      <c r="I407" s="31" t="str">
        <f>CONCATENATE(H407,A407)</f>
        <v>832429061</v>
      </c>
      <c r="J407" s="28" t="s">
        <v>355</v>
      </c>
      <c r="K407" s="29">
        <v>3</v>
      </c>
      <c r="L407" s="88" t="s">
        <v>759</v>
      </c>
      <c r="M407" s="88"/>
      <c r="N407" s="165"/>
      <c r="O407" s="88" t="s">
        <v>726</v>
      </c>
      <c r="P407" s="29"/>
      <c r="Q407" s="30">
        <v>210000</v>
      </c>
      <c r="R407" s="30">
        <f>IF(K407=1,Q407+Q407*$C$770,IF(K407=2,Q407+Q407*$C$771,IF(K407=3,Q407+Q407*$C$772,IF(K407=4,Q407+Q407*$C$773,IF(K407=5,Q407+Q407*$C$774,IF(K407=6,Q407+Q407*$C$775))))))</f>
        <v>229089</v>
      </c>
      <c r="S407" s="22"/>
      <c r="T407" s="116"/>
      <c r="U407" s="111"/>
      <c r="V407" s="2"/>
      <c r="W407" s="2"/>
      <c r="X407" s="14"/>
    </row>
    <row r="408" spans="1:24" s="32" customFormat="1" ht="15.75" customHeight="1" x14ac:dyDescent="0.3">
      <c r="A408" s="24" t="s">
        <v>588</v>
      </c>
      <c r="B408" s="25" t="s">
        <v>180</v>
      </c>
      <c r="C408" s="26"/>
      <c r="D408" s="27" t="s">
        <v>351</v>
      </c>
      <c r="E408" s="27" t="s">
        <v>351</v>
      </c>
      <c r="F408" s="24"/>
      <c r="G408" s="24"/>
      <c r="H408" s="24" t="s">
        <v>819</v>
      </c>
      <c r="I408" s="31" t="str">
        <f>CONCATENATE(H408,A408)</f>
        <v>832439061</v>
      </c>
      <c r="J408" s="28" t="s">
        <v>355</v>
      </c>
      <c r="K408" s="29">
        <v>3</v>
      </c>
      <c r="L408" s="88" t="s">
        <v>792</v>
      </c>
      <c r="M408" s="88"/>
      <c r="N408" s="165"/>
      <c r="O408" s="88" t="s">
        <v>777</v>
      </c>
      <c r="P408" s="29"/>
      <c r="Q408" s="30">
        <v>210000</v>
      </c>
      <c r="R408" s="30">
        <f>IF(K408=1,Q408+Q408*$C$770,IF(K408=2,Q408+Q408*$C$771,IF(K408=3,Q408+Q408*$C$772,IF(K408=4,Q408+Q408*$C$773,IF(K408=5,Q408+Q408*$C$774,IF(K408=6,Q408+Q408*$C$775))))))</f>
        <v>229089</v>
      </c>
      <c r="S408" s="22"/>
      <c r="T408" s="116"/>
      <c r="U408" s="111"/>
      <c r="V408" s="2"/>
      <c r="W408" s="2"/>
      <c r="X408" s="14"/>
    </row>
    <row r="409" spans="1:24" s="32" customFormat="1" ht="15.75" customHeight="1" x14ac:dyDescent="0.3">
      <c r="A409" s="24" t="s">
        <v>619</v>
      </c>
      <c r="B409" s="25" t="s">
        <v>180</v>
      </c>
      <c r="C409" s="26"/>
      <c r="D409" s="27" t="s">
        <v>12</v>
      </c>
      <c r="E409" s="27" t="s">
        <v>345</v>
      </c>
      <c r="F409" s="24"/>
      <c r="G409" s="24"/>
      <c r="H409" s="24" t="s">
        <v>909</v>
      </c>
      <c r="I409" s="31" t="str">
        <f>CONCATENATE(H409,A409)</f>
        <v>861129002</v>
      </c>
      <c r="J409" s="28" t="s">
        <v>343</v>
      </c>
      <c r="K409" s="29">
        <v>3</v>
      </c>
      <c r="L409" s="88" t="s">
        <v>759</v>
      </c>
      <c r="M409" s="88"/>
      <c r="N409" s="165"/>
      <c r="O409" s="88" t="s">
        <v>726</v>
      </c>
      <c r="P409" s="29"/>
      <c r="Q409" s="30">
        <v>15000</v>
      </c>
      <c r="R409" s="30">
        <f>IF(K409=1,Q409+Q409*$C$770,IF(K409=2,Q409+Q409*$C$771,IF(K409=3,Q409+Q409*$C$772,IF(K409=4,Q409+Q409*$C$773,IF(K409=5,Q409+Q409*$C$774,IF(K409=6,Q409+Q409*$C$775))))))</f>
        <v>16363.5</v>
      </c>
      <c r="S409" s="22"/>
      <c r="T409" s="116"/>
      <c r="U409" s="111"/>
      <c r="V409" s="2"/>
      <c r="W409" s="2"/>
      <c r="X409" s="14"/>
    </row>
    <row r="410" spans="1:24" s="32" customFormat="1" ht="15.75" customHeight="1" x14ac:dyDescent="0.3">
      <c r="A410" s="24" t="s">
        <v>619</v>
      </c>
      <c r="B410" s="25" t="s">
        <v>180</v>
      </c>
      <c r="C410" s="26"/>
      <c r="D410" s="27" t="s">
        <v>12</v>
      </c>
      <c r="E410" s="27" t="s">
        <v>345</v>
      </c>
      <c r="F410" s="24"/>
      <c r="G410" s="24"/>
      <c r="H410" s="24" t="s">
        <v>910</v>
      </c>
      <c r="I410" s="31" t="str">
        <f>CONCATENATE(H410,A410)</f>
        <v>861139002</v>
      </c>
      <c r="J410" s="28" t="s">
        <v>343</v>
      </c>
      <c r="K410" s="29">
        <v>3</v>
      </c>
      <c r="L410" s="88" t="s">
        <v>792</v>
      </c>
      <c r="M410" s="88"/>
      <c r="N410" s="165"/>
      <c r="O410" s="88" t="s">
        <v>777</v>
      </c>
      <c r="P410" s="29"/>
      <c r="Q410" s="30">
        <v>15000</v>
      </c>
      <c r="R410" s="30">
        <f>IF(K410=1,Q410+Q410*$C$770,IF(K410=2,Q410+Q410*$C$771,IF(K410=3,Q410+Q410*$C$772,IF(K410=4,Q410+Q410*$C$773,IF(K410=5,Q410+Q410*$C$774,IF(K410=6,Q410+Q410*$C$775))))))</f>
        <v>16363.5</v>
      </c>
      <c r="S410" s="22"/>
      <c r="T410" s="116"/>
      <c r="U410" s="111"/>
      <c r="V410" s="2"/>
      <c r="W410" s="2"/>
      <c r="X410" s="14"/>
    </row>
    <row r="411" spans="1:24" s="32" customFormat="1" ht="15.75" customHeight="1" x14ac:dyDescent="0.3">
      <c r="A411" s="24" t="s">
        <v>588</v>
      </c>
      <c r="B411" s="25" t="s">
        <v>180</v>
      </c>
      <c r="C411" s="26"/>
      <c r="D411" s="27" t="s">
        <v>12</v>
      </c>
      <c r="E411" s="27" t="s">
        <v>345</v>
      </c>
      <c r="F411" s="24"/>
      <c r="G411" s="24"/>
      <c r="H411" s="24" t="s">
        <v>918</v>
      </c>
      <c r="I411" s="31" t="str">
        <f>CONCATENATE(H411,A411)</f>
        <v>861429061</v>
      </c>
      <c r="J411" s="34" t="s">
        <v>317</v>
      </c>
      <c r="K411" s="29">
        <v>3</v>
      </c>
      <c r="L411" s="88" t="s">
        <v>759</v>
      </c>
      <c r="M411" s="88"/>
      <c r="N411" s="165"/>
      <c r="O411" s="88" t="s">
        <v>726</v>
      </c>
      <c r="P411" s="29"/>
      <c r="Q411" s="30">
        <v>500000</v>
      </c>
      <c r="R411" s="30">
        <f>IF(K411=1,Q411+Q411*$C$770,IF(K411=2,Q411+Q411*$C$771,IF(K411=3,Q411+Q411*$C$772,IF(K411=4,Q411+Q411*$C$773,IF(K411=5,Q411+Q411*$C$774,IF(K411=6,Q411+Q411*$C$775))))))</f>
        <v>545450</v>
      </c>
      <c r="S411" s="22"/>
      <c r="T411" s="116"/>
      <c r="U411" s="111"/>
      <c r="V411" s="2"/>
      <c r="W411" s="2"/>
      <c r="X411" s="14"/>
    </row>
    <row r="412" spans="1:24" s="32" customFormat="1" ht="15.75" customHeight="1" x14ac:dyDescent="0.3">
      <c r="A412" s="24" t="s">
        <v>588</v>
      </c>
      <c r="B412" s="25" t="s">
        <v>180</v>
      </c>
      <c r="C412" s="26"/>
      <c r="D412" s="27" t="s">
        <v>12</v>
      </c>
      <c r="E412" s="27" t="s">
        <v>345</v>
      </c>
      <c r="F412" s="24"/>
      <c r="G412" s="24"/>
      <c r="H412" s="24" t="s">
        <v>919</v>
      </c>
      <c r="I412" s="31" t="str">
        <f>CONCATENATE(H412,A412)</f>
        <v>861439061</v>
      </c>
      <c r="J412" s="34" t="s">
        <v>317</v>
      </c>
      <c r="K412" s="29">
        <v>3</v>
      </c>
      <c r="L412" s="88" t="s">
        <v>792</v>
      </c>
      <c r="M412" s="88"/>
      <c r="N412" s="165"/>
      <c r="O412" s="88" t="s">
        <v>777</v>
      </c>
      <c r="P412" s="29"/>
      <c r="Q412" s="30">
        <v>500000</v>
      </c>
      <c r="R412" s="30">
        <f>IF(K412=1,Q412+Q412*$C$770,IF(K412=2,Q412+Q412*$C$771,IF(K412=3,Q412+Q412*$C$772,IF(K412=4,Q412+Q412*$C$773,IF(K412=5,Q412+Q412*$C$774,IF(K412=6,Q412+Q412*$C$775))))))</f>
        <v>545450</v>
      </c>
      <c r="S412" s="22"/>
      <c r="T412" s="116"/>
      <c r="U412" s="111"/>
      <c r="V412" s="2"/>
      <c r="W412" s="2"/>
      <c r="X412" s="14"/>
    </row>
    <row r="413" spans="1:24" s="32" customFormat="1" ht="15.75" customHeight="1" x14ac:dyDescent="0.3">
      <c r="A413" s="24" t="s">
        <v>588</v>
      </c>
      <c r="B413" s="25" t="s">
        <v>180</v>
      </c>
      <c r="C413" s="26"/>
      <c r="D413" s="27" t="s">
        <v>12</v>
      </c>
      <c r="E413" s="27" t="s">
        <v>345</v>
      </c>
      <c r="F413" s="24"/>
      <c r="G413" s="24"/>
      <c r="H413" s="24" t="s">
        <v>927</v>
      </c>
      <c r="I413" s="31" t="str">
        <f>CONCATENATE(H413,A413)</f>
        <v>810029061</v>
      </c>
      <c r="J413" s="34" t="s">
        <v>318</v>
      </c>
      <c r="K413" s="29">
        <v>3</v>
      </c>
      <c r="L413" s="88" t="s">
        <v>759</v>
      </c>
      <c r="M413" s="88"/>
      <c r="N413" s="165"/>
      <c r="O413" s="88" t="s">
        <v>726</v>
      </c>
      <c r="P413" s="29"/>
      <c r="Q413" s="30">
        <v>100000</v>
      </c>
      <c r="R413" s="30">
        <f>IF(K413=1,Q413+Q413*$C$770,IF(K413=2,Q413+Q413*$C$771,IF(K413=3,Q413+Q413*$C$772,IF(K413=4,Q413+Q413*$C$773,IF(K413=5,Q413+Q413*$C$774,IF(K413=6,Q413+Q413*$C$775))))))</f>
        <v>109090</v>
      </c>
      <c r="S413" s="22"/>
      <c r="T413" s="116"/>
      <c r="U413" s="111"/>
      <c r="V413" s="2"/>
      <c r="W413" s="2"/>
      <c r="X413" s="14"/>
    </row>
    <row r="414" spans="1:24" s="32" customFormat="1" ht="15.75" customHeight="1" x14ac:dyDescent="0.3">
      <c r="A414" s="24" t="s">
        <v>588</v>
      </c>
      <c r="B414" s="25" t="s">
        <v>180</v>
      </c>
      <c r="C414" s="26"/>
      <c r="D414" s="27" t="s">
        <v>12</v>
      </c>
      <c r="E414" s="27" t="s">
        <v>345</v>
      </c>
      <c r="F414" s="24"/>
      <c r="G414" s="24"/>
      <c r="H414" s="24" t="s">
        <v>928</v>
      </c>
      <c r="I414" s="31" t="str">
        <f>CONCATENATE(H414,A414)</f>
        <v>810039061</v>
      </c>
      <c r="J414" s="34" t="s">
        <v>318</v>
      </c>
      <c r="K414" s="29">
        <v>3</v>
      </c>
      <c r="L414" s="88" t="s">
        <v>792</v>
      </c>
      <c r="M414" s="88"/>
      <c r="N414" s="165"/>
      <c r="O414" s="88" t="s">
        <v>777</v>
      </c>
      <c r="P414" s="29"/>
      <c r="Q414" s="30">
        <v>100000</v>
      </c>
      <c r="R414" s="30">
        <f>IF(K414=1,Q414+Q414*$C$770,IF(K414=2,Q414+Q414*$C$771,IF(K414=3,Q414+Q414*$C$772,IF(K414=4,Q414+Q414*$C$773,IF(K414=5,Q414+Q414*$C$774,IF(K414=6,Q414+Q414*$C$775))))))</f>
        <v>109090</v>
      </c>
      <c r="S414" s="22"/>
      <c r="T414" s="116"/>
      <c r="U414" s="111"/>
      <c r="V414" s="2"/>
      <c r="W414" s="2"/>
      <c r="X414" s="14"/>
    </row>
    <row r="415" spans="1:24" s="32" customFormat="1" ht="15.75" customHeight="1" x14ac:dyDescent="0.3">
      <c r="A415" s="24" t="s">
        <v>588</v>
      </c>
      <c r="B415" s="25" t="s">
        <v>180</v>
      </c>
      <c r="C415" s="26"/>
      <c r="D415" s="27" t="s">
        <v>12</v>
      </c>
      <c r="E415" s="27" t="s">
        <v>345</v>
      </c>
      <c r="F415" s="24"/>
      <c r="G415" s="24"/>
      <c r="H415" s="24" t="s">
        <v>936</v>
      </c>
      <c r="I415" s="31" t="str">
        <f>CONCATENATE(H415,A415)</f>
        <v>852229061</v>
      </c>
      <c r="J415" s="28" t="s">
        <v>368</v>
      </c>
      <c r="K415" s="29">
        <v>3</v>
      </c>
      <c r="L415" s="88" t="s">
        <v>759</v>
      </c>
      <c r="M415" s="88"/>
      <c r="N415" s="165"/>
      <c r="O415" s="88" t="s">
        <v>726</v>
      </c>
      <c r="P415" s="29"/>
      <c r="Q415" s="30">
        <v>100000</v>
      </c>
      <c r="R415" s="30">
        <f>IF(K415=1,Q415+Q415*$C$770,IF(K415=2,Q415+Q415*$C$771,IF(K415=3,Q415+Q415*$C$772,IF(K415=4,Q415+Q415*$C$773,IF(K415=5,Q415+Q415*$C$774,IF(K415=6,Q415+Q415*$C$775))))))</f>
        <v>109090</v>
      </c>
      <c r="S415" s="22"/>
      <c r="T415" s="116"/>
      <c r="U415" s="111"/>
      <c r="V415" s="14"/>
      <c r="W415" s="14"/>
      <c r="X415" s="14"/>
    </row>
    <row r="416" spans="1:24" s="32" customFormat="1" ht="15.75" customHeight="1" x14ac:dyDescent="0.3">
      <c r="A416" s="24" t="s">
        <v>588</v>
      </c>
      <c r="B416" s="25" t="s">
        <v>180</v>
      </c>
      <c r="C416" s="26"/>
      <c r="D416" s="27" t="s">
        <v>12</v>
      </c>
      <c r="E416" s="27" t="s">
        <v>345</v>
      </c>
      <c r="F416" s="24"/>
      <c r="G416" s="24"/>
      <c r="H416" s="24" t="s">
        <v>937</v>
      </c>
      <c r="I416" s="31" t="str">
        <f>CONCATENATE(H416,A416)</f>
        <v>852239061</v>
      </c>
      <c r="J416" s="28" t="s">
        <v>368</v>
      </c>
      <c r="K416" s="29">
        <v>3</v>
      </c>
      <c r="L416" s="88" t="s">
        <v>792</v>
      </c>
      <c r="M416" s="88"/>
      <c r="N416" s="165"/>
      <c r="O416" s="88" t="s">
        <v>777</v>
      </c>
      <c r="P416" s="29"/>
      <c r="Q416" s="30">
        <v>100000</v>
      </c>
      <c r="R416" s="30">
        <f>IF(K416=1,Q416+Q416*$C$770,IF(K416=2,Q416+Q416*$C$771,IF(K416=3,Q416+Q416*$C$772,IF(K416=4,Q416+Q416*$C$773,IF(K416=5,Q416+Q416*$C$774,IF(K416=6,Q416+Q416*$C$775))))))</f>
        <v>109090</v>
      </c>
      <c r="S416" s="22"/>
      <c r="T416" s="116"/>
      <c r="U416" s="111"/>
      <c r="V416" s="14"/>
      <c r="W416" s="14"/>
      <c r="X416" s="14"/>
    </row>
    <row r="417" spans="1:24" s="32" customFormat="1" ht="15.75" customHeight="1" x14ac:dyDescent="0.3">
      <c r="A417" s="24" t="s">
        <v>620</v>
      </c>
      <c r="B417" s="25" t="s">
        <v>180</v>
      </c>
      <c r="C417" s="26"/>
      <c r="D417" s="27" t="s">
        <v>0</v>
      </c>
      <c r="E417" s="27" t="s">
        <v>345</v>
      </c>
      <c r="F417" s="24"/>
      <c r="G417" s="24"/>
      <c r="H417" s="24" t="s">
        <v>945</v>
      </c>
      <c r="I417" s="31" t="str">
        <f>CONCATENATE(H417,A417)</f>
        <v>820429430</v>
      </c>
      <c r="J417" s="28" t="s">
        <v>312</v>
      </c>
      <c r="K417" s="29">
        <v>3</v>
      </c>
      <c r="L417" s="88" t="s">
        <v>759</v>
      </c>
      <c r="M417" s="88"/>
      <c r="N417" s="165"/>
      <c r="O417" s="88" t="s">
        <v>726</v>
      </c>
      <c r="P417" s="29"/>
      <c r="Q417" s="30">
        <v>75000</v>
      </c>
      <c r="R417" s="30">
        <f>IF(K417=1,Q417+Q417*$C$770,IF(K417=2,Q417+Q417*$C$771,IF(K417=3,Q417+Q417*$C$772,IF(K417=4,Q417+Q417*$C$773,IF(K417=5,Q417+Q417*$C$774,IF(K417=6,Q417+Q417*$C$775))))))</f>
        <v>81817.5</v>
      </c>
      <c r="S417" s="22"/>
      <c r="T417" s="116"/>
      <c r="U417" s="111"/>
      <c r="V417" s="14"/>
      <c r="W417" s="14"/>
      <c r="X417" s="14"/>
    </row>
    <row r="418" spans="1:24" s="32" customFormat="1" ht="15.75" customHeight="1" x14ac:dyDescent="0.3">
      <c r="A418" s="24" t="s">
        <v>620</v>
      </c>
      <c r="B418" s="25" t="s">
        <v>180</v>
      </c>
      <c r="C418" s="26"/>
      <c r="D418" s="27" t="s">
        <v>0</v>
      </c>
      <c r="E418" s="27" t="s">
        <v>345</v>
      </c>
      <c r="F418" s="24"/>
      <c r="G418" s="24"/>
      <c r="H418" s="24" t="s">
        <v>946</v>
      </c>
      <c r="I418" s="31" t="str">
        <f>CONCATENATE(H418,A418)</f>
        <v>820439430</v>
      </c>
      <c r="J418" s="28" t="s">
        <v>312</v>
      </c>
      <c r="K418" s="29">
        <v>3</v>
      </c>
      <c r="L418" s="88" t="s">
        <v>792</v>
      </c>
      <c r="M418" s="88"/>
      <c r="N418" s="165"/>
      <c r="O418" s="88" t="s">
        <v>777</v>
      </c>
      <c r="P418" s="29"/>
      <c r="Q418" s="30">
        <v>75000</v>
      </c>
      <c r="R418" s="30">
        <f>IF(K418=1,Q418+Q418*$C$770,IF(K418=2,Q418+Q418*$C$771,IF(K418=3,Q418+Q418*$C$772,IF(K418=4,Q418+Q418*$C$773,IF(K418=5,Q418+Q418*$C$774,IF(K418=6,Q418+Q418*$C$775))))))</f>
        <v>81817.5</v>
      </c>
      <c r="S418" s="22"/>
      <c r="T418" s="116"/>
      <c r="U418" s="111"/>
      <c r="V418" s="14"/>
      <c r="W418" s="14"/>
      <c r="X418" s="14"/>
    </row>
    <row r="419" spans="1:24" s="32" customFormat="1" ht="15.75" customHeight="1" x14ac:dyDescent="0.3">
      <c r="A419" s="24" t="s">
        <v>633</v>
      </c>
      <c r="B419" s="25" t="s">
        <v>180</v>
      </c>
      <c r="C419" s="26"/>
      <c r="D419" s="27" t="s">
        <v>763</v>
      </c>
      <c r="E419" s="27" t="s">
        <v>763</v>
      </c>
      <c r="F419" s="24"/>
      <c r="G419" s="24"/>
      <c r="H419" s="24" t="s">
        <v>954</v>
      </c>
      <c r="I419" s="31" t="str">
        <f>CONCATENATE(H419,A419)</f>
        <v>840629420</v>
      </c>
      <c r="J419" s="28" t="s">
        <v>718</v>
      </c>
      <c r="K419" s="29">
        <v>3</v>
      </c>
      <c r="L419" s="88" t="s">
        <v>759</v>
      </c>
      <c r="M419" s="88"/>
      <c r="N419" s="165"/>
      <c r="O419" s="88" t="s">
        <v>726</v>
      </c>
      <c r="P419" s="29"/>
      <c r="Q419" s="30">
        <v>6000000</v>
      </c>
      <c r="R419" s="30">
        <f>IF(K419=1,Q419+Q419*$C$770,IF(K419=2,Q419+Q419*$C$771,IF(K419=3,Q419+Q419*$C$772,IF(K419=4,Q419+Q419*$C$773,IF(K419=5,Q419+Q419*$C$774,IF(K419=6,Q419+Q419*$C$775))))))</f>
        <v>6545400</v>
      </c>
      <c r="S419" s="22"/>
      <c r="T419" s="116"/>
      <c r="U419" s="111"/>
      <c r="V419" s="14"/>
      <c r="W419" s="14"/>
      <c r="X419" s="14"/>
    </row>
    <row r="420" spans="1:24" s="32" customFormat="1" ht="15.75" customHeight="1" x14ac:dyDescent="0.3">
      <c r="A420" s="24" t="s">
        <v>633</v>
      </c>
      <c r="B420" s="25" t="s">
        <v>180</v>
      </c>
      <c r="C420" s="26"/>
      <c r="D420" s="27" t="s">
        <v>763</v>
      </c>
      <c r="E420" s="27" t="s">
        <v>763</v>
      </c>
      <c r="F420" s="24"/>
      <c r="G420" s="24"/>
      <c r="H420" s="24" t="s">
        <v>955</v>
      </c>
      <c r="I420" s="31" t="str">
        <f>CONCATENATE(H420,A420)</f>
        <v>840639420</v>
      </c>
      <c r="J420" s="28" t="s">
        <v>718</v>
      </c>
      <c r="K420" s="29">
        <v>3</v>
      </c>
      <c r="L420" s="88" t="s">
        <v>792</v>
      </c>
      <c r="M420" s="88"/>
      <c r="N420" s="165"/>
      <c r="O420" s="88" t="s">
        <v>777</v>
      </c>
      <c r="P420" s="29"/>
      <c r="Q420" s="30">
        <v>6000000</v>
      </c>
      <c r="R420" s="30">
        <f>IF(K420=1,Q420+Q420*$C$770,IF(K420=2,Q420+Q420*$C$771,IF(K420=3,Q420+Q420*$C$772,IF(K420=4,Q420+Q420*$C$773,IF(K420=5,Q420+Q420*$C$774,IF(K420=6,Q420+Q420*$C$775))))))</f>
        <v>6545400</v>
      </c>
      <c r="S420" s="22"/>
      <c r="T420" s="116"/>
      <c r="U420" s="111"/>
      <c r="V420" s="14"/>
      <c r="W420" s="14"/>
      <c r="X420" s="14"/>
    </row>
    <row r="421" spans="1:24" s="32" customFormat="1" ht="15.75" customHeight="1" x14ac:dyDescent="0.3">
      <c r="A421" s="24" t="s">
        <v>633</v>
      </c>
      <c r="B421" s="25" t="s">
        <v>180</v>
      </c>
      <c r="C421" s="26"/>
      <c r="D421" s="27" t="s">
        <v>763</v>
      </c>
      <c r="E421" s="27" t="s">
        <v>763</v>
      </c>
      <c r="F421" s="24"/>
      <c r="G421" s="24"/>
      <c r="H421" s="24" t="s">
        <v>963</v>
      </c>
      <c r="I421" s="31" t="str">
        <f>CONCATENATE(H421,A421)</f>
        <v>840829420</v>
      </c>
      <c r="J421" s="34" t="s">
        <v>761</v>
      </c>
      <c r="K421" s="29">
        <v>3</v>
      </c>
      <c r="L421" s="88" t="s">
        <v>759</v>
      </c>
      <c r="M421" s="88"/>
      <c r="N421" s="165"/>
      <c r="O421" s="88" t="s">
        <v>726</v>
      </c>
      <c r="P421" s="29"/>
      <c r="Q421" s="30">
        <v>1950000</v>
      </c>
      <c r="R421" s="30">
        <f>IF(K421=1,Q421+Q421*$C$770,IF(K421=2,Q421+Q421*$C$771,IF(K421=3,Q421+Q421*$C$772,IF(K421=4,Q421+Q421*$C$773,IF(K421=5,Q421+Q421*$C$774,IF(K421=6,Q421+Q421*$C$775))))))</f>
        <v>2127255</v>
      </c>
      <c r="S421" s="22"/>
      <c r="T421" s="116"/>
      <c r="U421" s="111"/>
      <c r="V421" s="14"/>
      <c r="W421" s="14"/>
      <c r="X421" s="14"/>
    </row>
    <row r="422" spans="1:24" s="32" customFormat="1" ht="15.75" customHeight="1" x14ac:dyDescent="0.3">
      <c r="A422" s="24" t="s">
        <v>633</v>
      </c>
      <c r="B422" s="25" t="s">
        <v>180</v>
      </c>
      <c r="C422" s="26"/>
      <c r="D422" s="27" t="s">
        <v>763</v>
      </c>
      <c r="E422" s="27" t="s">
        <v>763</v>
      </c>
      <c r="F422" s="24"/>
      <c r="G422" s="24"/>
      <c r="H422" s="24" t="s">
        <v>964</v>
      </c>
      <c r="I422" s="31" t="str">
        <f>CONCATENATE(H422,A422)</f>
        <v>840839420</v>
      </c>
      <c r="J422" s="34" t="s">
        <v>761</v>
      </c>
      <c r="K422" s="29">
        <v>3</v>
      </c>
      <c r="L422" s="88" t="s">
        <v>792</v>
      </c>
      <c r="M422" s="88"/>
      <c r="N422" s="165"/>
      <c r="O422" s="88" t="s">
        <v>777</v>
      </c>
      <c r="P422" s="29"/>
      <c r="Q422" s="30">
        <v>1950000</v>
      </c>
      <c r="R422" s="30">
        <f>IF(K422=1,Q422+Q422*$C$770,IF(K422=2,Q422+Q422*$C$771,IF(K422=3,Q422+Q422*$C$772,IF(K422=4,Q422+Q422*$C$773,IF(K422=5,Q422+Q422*$C$774,IF(K422=6,Q422+Q422*$C$775))))))</f>
        <v>2127255</v>
      </c>
      <c r="S422" s="22"/>
      <c r="T422" s="116"/>
      <c r="U422" s="111"/>
      <c r="V422" s="14"/>
      <c r="W422" s="14"/>
      <c r="X422" s="14"/>
    </row>
    <row r="423" spans="1:24" s="32" customFormat="1" ht="15.75" customHeight="1" x14ac:dyDescent="0.3">
      <c r="A423" s="24" t="s">
        <v>648</v>
      </c>
      <c r="B423" s="25" t="s">
        <v>180</v>
      </c>
      <c r="C423" s="26"/>
      <c r="D423" s="27" t="s">
        <v>351</v>
      </c>
      <c r="E423" s="27" t="s">
        <v>351</v>
      </c>
      <c r="F423" s="24"/>
      <c r="G423" s="24"/>
      <c r="H423" s="24" t="s">
        <v>972</v>
      </c>
      <c r="I423" s="31" t="str">
        <f>CONCATENATE(H423,A423)</f>
        <v>830029421</v>
      </c>
      <c r="J423" s="28" t="s">
        <v>358</v>
      </c>
      <c r="K423" s="29">
        <v>3</v>
      </c>
      <c r="L423" s="88" t="s">
        <v>759</v>
      </c>
      <c r="M423" s="88"/>
      <c r="N423" s="165"/>
      <c r="O423" s="88" t="s">
        <v>726</v>
      </c>
      <c r="P423" s="29"/>
      <c r="Q423" s="30">
        <v>800000</v>
      </c>
      <c r="R423" s="30">
        <f>IF(K423=1,Q423+Q423*$C$770,IF(K423=2,Q423+Q423*$C$771,IF(K423=3,Q423+Q423*$C$772,IF(K423=4,Q423+Q423*$C$773,IF(K423=5,Q423+Q423*$C$774,IF(K423=6,Q423+Q423*$C$775))))))</f>
        <v>872720</v>
      </c>
      <c r="S423" s="22"/>
      <c r="T423" s="116"/>
      <c r="U423" s="111"/>
      <c r="V423" s="14"/>
      <c r="W423" s="14"/>
      <c r="X423" s="14"/>
    </row>
    <row r="424" spans="1:24" s="32" customFormat="1" ht="15.75" customHeight="1" x14ac:dyDescent="0.3">
      <c r="A424" s="24" t="s">
        <v>648</v>
      </c>
      <c r="B424" s="25" t="s">
        <v>180</v>
      </c>
      <c r="C424" s="26"/>
      <c r="D424" s="27" t="s">
        <v>351</v>
      </c>
      <c r="E424" s="27" t="s">
        <v>351</v>
      </c>
      <c r="F424" s="24"/>
      <c r="G424" s="24"/>
      <c r="H424" s="24" t="s">
        <v>973</v>
      </c>
      <c r="I424" s="31" t="str">
        <f>CONCATENATE(H424,A424)</f>
        <v>830039421</v>
      </c>
      <c r="J424" s="28" t="s">
        <v>358</v>
      </c>
      <c r="K424" s="29">
        <v>3</v>
      </c>
      <c r="L424" s="88" t="s">
        <v>792</v>
      </c>
      <c r="M424" s="88"/>
      <c r="N424" s="165"/>
      <c r="O424" s="88" t="s">
        <v>777</v>
      </c>
      <c r="P424" s="29"/>
      <c r="Q424" s="30">
        <v>800000</v>
      </c>
      <c r="R424" s="30">
        <f>IF(K424=1,Q424+Q424*$C$770,IF(K424=2,Q424+Q424*$C$771,IF(K424=3,Q424+Q424*$C$772,IF(K424=4,Q424+Q424*$C$773,IF(K424=5,Q424+Q424*$C$774,IF(K424=6,Q424+Q424*$C$775))))))</f>
        <v>872720</v>
      </c>
      <c r="S424" s="22"/>
      <c r="T424" s="116"/>
      <c r="U424" s="111"/>
      <c r="V424" s="14"/>
      <c r="W424" s="14"/>
      <c r="X424" s="14"/>
    </row>
    <row r="425" spans="1:24" s="32" customFormat="1" ht="15.75" customHeight="1" x14ac:dyDescent="0.3">
      <c r="A425" s="24" t="s">
        <v>648</v>
      </c>
      <c r="B425" s="25" t="s">
        <v>180</v>
      </c>
      <c r="C425" s="26"/>
      <c r="D425" s="27" t="s">
        <v>763</v>
      </c>
      <c r="E425" s="27" t="s">
        <v>763</v>
      </c>
      <c r="F425" s="24"/>
      <c r="G425" s="24"/>
      <c r="H425" s="24"/>
      <c r="I425" s="31"/>
      <c r="J425" s="28" t="s">
        <v>764</v>
      </c>
      <c r="K425" s="29">
        <v>3</v>
      </c>
      <c r="L425" s="88" t="s">
        <v>759</v>
      </c>
      <c r="M425" s="88"/>
      <c r="N425" s="165"/>
      <c r="O425" s="88" t="s">
        <v>726</v>
      </c>
      <c r="P425" s="29"/>
      <c r="Q425" s="30">
        <v>200000</v>
      </c>
      <c r="R425" s="30">
        <f>IF(K425=1,Q425+Q425*$C$770,IF(K425=2,Q425+Q425*$C$771,IF(K425=3,Q425+Q425*$C$772,IF(K425=4,Q425+Q425*$C$773,IF(K425=5,Q425+Q425*$C$774,IF(K425=6,Q425+Q425*$C$775))))))</f>
        <v>218180</v>
      </c>
      <c r="S425" s="22"/>
      <c r="T425" s="116"/>
      <c r="U425" s="111"/>
      <c r="V425" s="15"/>
    </row>
    <row r="426" spans="1:24" s="32" customFormat="1" ht="15.75" customHeight="1" x14ac:dyDescent="0.3">
      <c r="A426" s="24" t="s">
        <v>648</v>
      </c>
      <c r="B426" s="25" t="s">
        <v>180</v>
      </c>
      <c r="C426" s="26"/>
      <c r="D426" s="27" t="s">
        <v>763</v>
      </c>
      <c r="E426" s="27" t="s">
        <v>763</v>
      </c>
      <c r="F426" s="24"/>
      <c r="G426" s="24"/>
      <c r="H426" s="24"/>
      <c r="I426" s="31"/>
      <c r="J426" s="28" t="s">
        <v>764</v>
      </c>
      <c r="K426" s="29">
        <v>3</v>
      </c>
      <c r="L426" s="88" t="s">
        <v>792</v>
      </c>
      <c r="M426" s="88"/>
      <c r="N426" s="165"/>
      <c r="O426" s="88" t="s">
        <v>777</v>
      </c>
      <c r="P426" s="29"/>
      <c r="Q426" s="30">
        <v>200000</v>
      </c>
      <c r="R426" s="30">
        <f>IF(K426=1,Q426+Q426*$C$770,IF(K426=2,Q426+Q426*$C$771,IF(K426=3,Q426+Q426*$C$772,IF(K426=4,Q426+Q426*$C$773,IF(K426=5,Q426+Q426*$C$774,IF(K426=6,Q426+Q426*$C$775))))))</f>
        <v>218180</v>
      </c>
      <c r="S426" s="22"/>
      <c r="T426" s="116"/>
      <c r="U426" s="111"/>
      <c r="V426" s="15"/>
    </row>
    <row r="427" spans="1:24" s="32" customFormat="1" ht="15.75" customHeight="1" x14ac:dyDescent="0.3">
      <c r="A427" s="17" t="s">
        <v>638</v>
      </c>
      <c r="B427" s="21" t="s">
        <v>180</v>
      </c>
      <c r="C427" s="18"/>
      <c r="D427" s="19" t="s">
        <v>213</v>
      </c>
      <c r="E427" s="19" t="s">
        <v>213</v>
      </c>
      <c r="F427" s="17"/>
      <c r="G427" s="17"/>
      <c r="H427" s="17" t="s">
        <v>661</v>
      </c>
      <c r="I427" s="197" t="str">
        <f>CONCATENATE(H427,A427)</f>
        <v>899909012</v>
      </c>
      <c r="J427" s="35" t="s">
        <v>218</v>
      </c>
      <c r="K427" s="20">
        <v>3</v>
      </c>
      <c r="L427" s="89"/>
      <c r="M427" s="89"/>
      <c r="N427" s="163"/>
      <c r="O427" s="89"/>
      <c r="P427" s="20"/>
      <c r="Q427" s="30">
        <v>4000000</v>
      </c>
      <c r="R427" s="22">
        <f>IF(K427=1,Q427+Q427*$C$770,IF(K427=2,Q427+Q427*$C$771,IF(K427=3,Q427+Q427*$C$772,IF(K427=4,Q427+Q427*$C$773,IF(K427=5,Q427+Q427*$C$774,IF(K427=6,Q427+Q427*$C$775))))))</f>
        <v>4363600</v>
      </c>
      <c r="S427" s="22"/>
      <c r="T427" s="116"/>
      <c r="U427" s="111"/>
      <c r="V427" s="15"/>
    </row>
    <row r="428" spans="1:24" s="32" customFormat="1" ht="15.75" customHeight="1" x14ac:dyDescent="0.3">
      <c r="A428" s="24" t="s">
        <v>39</v>
      </c>
      <c r="B428" s="25" t="s">
        <v>121</v>
      </c>
      <c r="C428" s="26">
        <v>2006</v>
      </c>
      <c r="D428" s="27" t="s">
        <v>12</v>
      </c>
      <c r="E428" s="27" t="s">
        <v>344</v>
      </c>
      <c r="F428" s="24"/>
      <c r="G428" s="24"/>
      <c r="H428" s="24" t="s">
        <v>560</v>
      </c>
      <c r="I428" s="197" t="str">
        <f>CONCATENATE(H428,A428)</f>
        <v>861000086</v>
      </c>
      <c r="J428" s="28" t="s">
        <v>298</v>
      </c>
      <c r="K428" s="29">
        <v>3</v>
      </c>
      <c r="L428" s="88"/>
      <c r="M428" s="88"/>
      <c r="N428" s="165"/>
      <c r="O428" s="88"/>
      <c r="P428" s="29"/>
      <c r="Q428" s="30">
        <v>4000000</v>
      </c>
      <c r="R428" s="22">
        <f>IF(K428=1,Q428+Q428*$C$770,IF(K428=2,Q428+Q428*$C$771,IF(K428=3,Q428+Q428*$C$772,IF(K428=4,Q428+Q428*$C$773,IF(K428=5,Q428+Q428*$C$774,IF(K428=6,Q428+Q428*$C$775))))))</f>
        <v>4363600</v>
      </c>
      <c r="S428" s="22"/>
      <c r="T428" s="116"/>
      <c r="U428" s="111"/>
      <c r="V428" s="15"/>
    </row>
    <row r="429" spans="1:24" s="32" customFormat="1" ht="15.75" customHeight="1" x14ac:dyDescent="0.3">
      <c r="A429" s="24" t="s">
        <v>39</v>
      </c>
      <c r="B429" s="25" t="s">
        <v>121</v>
      </c>
      <c r="C429" s="26">
        <v>2006</v>
      </c>
      <c r="D429" s="27" t="s">
        <v>0</v>
      </c>
      <c r="E429" s="19" t="s">
        <v>0</v>
      </c>
      <c r="F429" s="17"/>
      <c r="G429" s="17"/>
      <c r="H429" s="17" t="s">
        <v>594</v>
      </c>
      <c r="I429" s="197" t="str">
        <f>CONCATENATE(H429,A429)</f>
        <v>820000086</v>
      </c>
      <c r="J429" s="23" t="s">
        <v>320</v>
      </c>
      <c r="K429" s="29">
        <v>3</v>
      </c>
      <c r="L429" s="88"/>
      <c r="M429" s="88"/>
      <c r="N429" s="165"/>
      <c r="O429" s="88"/>
      <c r="P429" s="29"/>
      <c r="Q429" s="30">
        <v>25000</v>
      </c>
      <c r="R429" s="22">
        <f>IF(K429=1,Q429+Q429*$C$770,IF(K429=2,Q429+Q429*$C$771,IF(K429=3,Q429+Q429*$C$772,IF(K429=4,Q429+Q429*$C$773,IF(K429=5,Q429+Q429*$C$774,IF(K429=6,Q429+Q429*$C$775))))))</f>
        <v>27272.5</v>
      </c>
      <c r="S429" s="22"/>
      <c r="T429" s="116"/>
      <c r="U429" s="111"/>
      <c r="V429" s="15"/>
    </row>
    <row r="430" spans="1:24" s="32" customFormat="1" ht="15.75" customHeight="1" x14ac:dyDescent="0.3">
      <c r="A430" s="17" t="s">
        <v>32</v>
      </c>
      <c r="B430" s="21" t="s">
        <v>143</v>
      </c>
      <c r="C430" s="18">
        <v>1971</v>
      </c>
      <c r="D430" s="19" t="s">
        <v>0</v>
      </c>
      <c r="E430" s="19" t="s">
        <v>345</v>
      </c>
      <c r="F430" s="17"/>
      <c r="G430" s="17"/>
      <c r="H430" s="17" t="s">
        <v>602</v>
      </c>
      <c r="I430" s="197" t="str">
        <f>CONCATENATE(H430,A430)</f>
        <v>851700331</v>
      </c>
      <c r="J430" s="23" t="s">
        <v>325</v>
      </c>
      <c r="K430" s="20">
        <v>3</v>
      </c>
      <c r="L430" s="89"/>
      <c r="M430" s="89"/>
      <c r="N430" s="163"/>
      <c r="O430" s="89"/>
      <c r="P430" s="20"/>
      <c r="Q430" s="22">
        <v>20000</v>
      </c>
      <c r="R430" s="22">
        <f>IF(K430=1,Q430+Q430*$C$770,IF(K430=2,Q430+Q430*$C$771,IF(K430=3,Q430+Q430*$C$772,IF(K430=4,Q430+Q430*$C$773,IF(K430=5,Q430+Q430*$C$774,IF(K430=6,Q430+Q430*$C$775))))))</f>
        <v>21818</v>
      </c>
      <c r="S430" s="22"/>
      <c r="T430" s="116"/>
      <c r="U430" s="111"/>
      <c r="V430" s="15"/>
    </row>
    <row r="431" spans="1:24" s="32" customFormat="1" ht="15.75" customHeight="1" x14ac:dyDescent="0.3">
      <c r="A431" s="17" t="s">
        <v>32</v>
      </c>
      <c r="B431" s="21" t="s">
        <v>143</v>
      </c>
      <c r="C431" s="18">
        <v>1971</v>
      </c>
      <c r="D431" s="19" t="s">
        <v>0</v>
      </c>
      <c r="E431" s="19" t="s">
        <v>345</v>
      </c>
      <c r="F431" s="17"/>
      <c r="G431" s="17"/>
      <c r="H431" s="17" t="s">
        <v>602</v>
      </c>
      <c r="I431" s="197" t="str">
        <f>CONCATENATE(H431,A431)</f>
        <v>851700331</v>
      </c>
      <c r="J431" s="23" t="s">
        <v>426</v>
      </c>
      <c r="K431" s="20">
        <v>3</v>
      </c>
      <c r="L431" s="89"/>
      <c r="M431" s="89"/>
      <c r="N431" s="163"/>
      <c r="O431" s="89"/>
      <c r="P431" s="20"/>
      <c r="Q431" s="22">
        <v>15000</v>
      </c>
      <c r="R431" s="22">
        <f>IF(K431=1,Q431+Q431*$C$770,IF(K431=2,Q431+Q431*$C$771,IF(K431=3,Q431+Q431*$C$772,IF(K431=4,Q431+Q431*$C$773,IF(K431=5,Q431+Q431*$C$774,IF(K431=6,Q431+Q431*$C$775))))))</f>
        <v>16363.5</v>
      </c>
      <c r="S431" s="22"/>
      <c r="T431" s="116"/>
      <c r="U431" s="111" t="s">
        <v>427</v>
      </c>
      <c r="V431" s="15"/>
    </row>
    <row r="432" spans="1:24" s="32" customFormat="1" ht="15.75" customHeight="1" x14ac:dyDescent="0.3">
      <c r="A432" s="24" t="s">
        <v>31</v>
      </c>
      <c r="B432" s="25" t="s">
        <v>139</v>
      </c>
      <c r="C432" s="26">
        <v>1964</v>
      </c>
      <c r="D432" s="27" t="s">
        <v>87</v>
      </c>
      <c r="E432" s="27" t="s">
        <v>345</v>
      </c>
      <c r="F432" s="24"/>
      <c r="G432" s="24"/>
      <c r="H432" s="24" t="s">
        <v>562</v>
      </c>
      <c r="I432" s="197" t="str">
        <f>CONCATENATE(H432,A432)</f>
        <v>852500261</v>
      </c>
      <c r="J432" s="28" t="s">
        <v>279</v>
      </c>
      <c r="K432" s="29">
        <v>3</v>
      </c>
      <c r="L432" s="88"/>
      <c r="M432" s="88"/>
      <c r="N432" s="165"/>
      <c r="O432" s="88"/>
      <c r="P432" s="29"/>
      <c r="Q432" s="30">
        <f>114459+5870</f>
        <v>120329</v>
      </c>
      <c r="R432" s="22">
        <f>IF(K432=1,Q432+Q432*$C$770,IF(K432=2,Q432+Q432*$C$771,IF(K432=3,Q432+Q432*$C$772,IF(K432=4,Q432+Q432*$C$773,IF(K432=5,Q432+Q432*$C$774,IF(K432=6,Q432+Q432*$C$775))))))</f>
        <v>131266.90609999999</v>
      </c>
      <c r="S432" s="22"/>
      <c r="T432" s="116"/>
      <c r="U432" s="111"/>
      <c r="V432" s="15"/>
    </row>
    <row r="433" spans="1:24" s="32" customFormat="1" ht="15.75" customHeight="1" x14ac:dyDescent="0.3">
      <c r="A433" s="17" t="s">
        <v>31</v>
      </c>
      <c r="B433" s="21" t="s">
        <v>139</v>
      </c>
      <c r="C433" s="18">
        <v>1964</v>
      </c>
      <c r="D433" s="19" t="s">
        <v>12</v>
      </c>
      <c r="E433" s="27" t="s">
        <v>344</v>
      </c>
      <c r="F433" s="24"/>
      <c r="G433" s="24"/>
      <c r="H433" s="24" t="s">
        <v>560</v>
      </c>
      <c r="I433" s="197" t="str">
        <f>CONCATENATE(H433,A433)</f>
        <v>861000261</v>
      </c>
      <c r="J433" s="23" t="s">
        <v>243</v>
      </c>
      <c r="K433" s="20">
        <v>3</v>
      </c>
      <c r="L433" s="89"/>
      <c r="M433" s="89"/>
      <c r="N433" s="163"/>
      <c r="O433" s="89" t="s">
        <v>741</v>
      </c>
      <c r="P433" s="20"/>
      <c r="Q433" s="22">
        <v>9439558</v>
      </c>
      <c r="R433" s="22">
        <f>IF(K433=1,Q433+Q433*$C$770,IF(K433=2,Q433+Q433*$C$771,IF(K433=3,Q433+Q433*$C$772,IF(K433=4,Q433+Q433*$C$773,IF(K433=5,Q433+Q433*$C$774,IF(K433=6,Q433+Q433*$C$775))))))</f>
        <v>10297613.8222</v>
      </c>
      <c r="S433" s="22"/>
      <c r="T433" s="116"/>
      <c r="U433" s="111"/>
      <c r="V433" s="15"/>
    </row>
    <row r="434" spans="1:24" s="32" customFormat="1" ht="15.75" customHeight="1" x14ac:dyDescent="0.3">
      <c r="A434" s="24" t="s">
        <v>35</v>
      </c>
      <c r="B434" s="25" t="s">
        <v>140</v>
      </c>
      <c r="C434" s="26">
        <v>1966</v>
      </c>
      <c r="D434" s="27" t="s">
        <v>87</v>
      </c>
      <c r="E434" s="27" t="s">
        <v>344</v>
      </c>
      <c r="F434" s="24"/>
      <c r="G434" s="24"/>
      <c r="H434" s="24" t="s">
        <v>562</v>
      </c>
      <c r="I434" s="197" t="str">
        <f>CONCATENATE(H434,A434)</f>
        <v>852500301</v>
      </c>
      <c r="J434" s="28" t="s">
        <v>247</v>
      </c>
      <c r="K434" s="29">
        <v>3</v>
      </c>
      <c r="L434" s="88"/>
      <c r="M434" s="88"/>
      <c r="N434" s="165"/>
      <c r="O434" s="88" t="s">
        <v>741</v>
      </c>
      <c r="P434" s="29"/>
      <c r="Q434" s="30">
        <v>850616</v>
      </c>
      <c r="R434" s="22">
        <f>IF(K434=1,Q434+Q434*$C$770,IF(K434=2,Q434+Q434*$C$771,IF(K434=3,Q434+Q434*$C$772,IF(K434=4,Q434+Q434*$C$773,IF(K434=5,Q434+Q434*$C$774,IF(K434=6,Q434+Q434*$C$775))))))</f>
        <v>927936.99439999997</v>
      </c>
      <c r="S434" s="22"/>
      <c r="T434" s="116"/>
      <c r="U434" s="111"/>
      <c r="V434" s="15"/>
    </row>
    <row r="435" spans="1:24" s="32" customFormat="1" ht="15.75" customHeight="1" x14ac:dyDescent="0.3">
      <c r="A435" s="17" t="s">
        <v>36</v>
      </c>
      <c r="B435" s="21" t="s">
        <v>156</v>
      </c>
      <c r="C435" s="18">
        <v>1973</v>
      </c>
      <c r="D435" s="19" t="s">
        <v>0</v>
      </c>
      <c r="E435" s="19" t="s">
        <v>345</v>
      </c>
      <c r="F435" s="17"/>
      <c r="G435" s="17"/>
      <c r="H435" s="17" t="s">
        <v>602</v>
      </c>
      <c r="I435" s="197" t="str">
        <f>CONCATENATE(H435,A435)</f>
        <v>851700521</v>
      </c>
      <c r="J435" s="23" t="s">
        <v>327</v>
      </c>
      <c r="K435" s="20">
        <v>3</v>
      </c>
      <c r="L435" s="89"/>
      <c r="M435" s="89"/>
      <c r="N435" s="163"/>
      <c r="O435" s="89"/>
      <c r="P435" s="20"/>
      <c r="Q435" s="22">
        <v>20000</v>
      </c>
      <c r="R435" s="22">
        <f>IF(K435=1,Q435+Q435*$C$770,IF(K435=2,Q435+Q435*$C$771,IF(K435=3,Q435+Q435*$C$772,IF(K435=4,Q435+Q435*$C$773,IF(K435=5,Q435+Q435*$C$774,IF(K435=6,Q435+Q435*$C$775))))))</f>
        <v>21818</v>
      </c>
      <c r="S435" s="22"/>
      <c r="T435" s="116"/>
      <c r="U435" s="111"/>
      <c r="V435" s="15"/>
    </row>
    <row r="436" spans="1:24" s="32" customFormat="1" ht="15.75" customHeight="1" x14ac:dyDescent="0.3">
      <c r="A436" s="24" t="s">
        <v>46</v>
      </c>
      <c r="B436" s="25" t="s">
        <v>114</v>
      </c>
      <c r="C436" s="26">
        <v>2000</v>
      </c>
      <c r="D436" s="27" t="s">
        <v>0</v>
      </c>
      <c r="E436" s="27" t="s">
        <v>344</v>
      </c>
      <c r="F436" s="24"/>
      <c r="G436" s="24"/>
      <c r="H436" s="24" t="s">
        <v>580</v>
      </c>
      <c r="I436" s="197" t="str">
        <f>CONCATENATE(H436,A436)</f>
        <v>820500073</v>
      </c>
      <c r="J436" s="28" t="s">
        <v>233</v>
      </c>
      <c r="K436" s="29">
        <v>3</v>
      </c>
      <c r="L436" s="88"/>
      <c r="M436" s="88"/>
      <c r="N436" s="165"/>
      <c r="O436" s="88"/>
      <c r="P436" s="29"/>
      <c r="Q436" s="30">
        <v>320000</v>
      </c>
      <c r="R436" s="22">
        <f>IF(K436=1,Q436+Q436*$C$770,IF(K436=2,Q436+Q436*$C$771,IF(K436=3,Q436+Q436*$C$772,IF(K436=4,Q436+Q436*$C$773,IF(K436=5,Q436+Q436*$C$774,IF(K436=6,Q436+Q436*$C$775))))))</f>
        <v>349088</v>
      </c>
      <c r="S436" s="22"/>
      <c r="T436" s="116"/>
      <c r="U436" s="111"/>
      <c r="V436" s="15"/>
    </row>
    <row r="437" spans="1:24" s="32" customFormat="1" ht="15.75" customHeight="1" x14ac:dyDescent="0.3">
      <c r="A437" s="24" t="s">
        <v>37</v>
      </c>
      <c r="B437" s="25" t="s">
        <v>109</v>
      </c>
      <c r="C437" s="26">
        <v>1999</v>
      </c>
      <c r="D437" s="27" t="s">
        <v>12</v>
      </c>
      <c r="E437" s="27" t="s">
        <v>345</v>
      </c>
      <c r="F437" s="24"/>
      <c r="G437" s="24"/>
      <c r="H437" s="24" t="s">
        <v>563</v>
      </c>
      <c r="I437" s="197" t="str">
        <f>CONCATENATE(H437,A437)</f>
        <v>852000065</v>
      </c>
      <c r="J437" s="28" t="s">
        <v>181</v>
      </c>
      <c r="K437" s="29">
        <v>3</v>
      </c>
      <c r="L437" s="88"/>
      <c r="M437" s="88"/>
      <c r="N437" s="165"/>
      <c r="O437" s="88"/>
      <c r="P437" s="29"/>
      <c r="Q437" s="30">
        <v>80000</v>
      </c>
      <c r="R437" s="22">
        <f>IF(K437=1,Q437+Q437*$C$770,IF(K437=2,Q437+Q437*$C$771,IF(K437=3,Q437+Q437*$C$772,IF(K437=4,Q437+Q437*$C$773,IF(K437=5,Q437+Q437*$C$774,IF(K437=6,Q437+Q437*$C$775))))))</f>
        <v>87272</v>
      </c>
      <c r="S437" s="22"/>
      <c r="T437" s="116"/>
      <c r="U437" s="111"/>
      <c r="V437" s="15"/>
    </row>
    <row r="438" spans="1:24" s="32" customFormat="1" ht="15.75" customHeight="1" x14ac:dyDescent="0.3">
      <c r="A438" s="17" t="s">
        <v>42</v>
      </c>
      <c r="B438" s="21" t="s">
        <v>159</v>
      </c>
      <c r="C438" s="18">
        <v>1973</v>
      </c>
      <c r="D438" s="19" t="s">
        <v>0</v>
      </c>
      <c r="E438" s="19" t="s">
        <v>345</v>
      </c>
      <c r="F438" s="17"/>
      <c r="G438" s="17"/>
      <c r="H438" s="17" t="s">
        <v>602</v>
      </c>
      <c r="I438" s="197" t="str">
        <f>CONCATENATE(H438,A438)</f>
        <v>851700801</v>
      </c>
      <c r="J438" s="23" t="s">
        <v>328</v>
      </c>
      <c r="K438" s="20">
        <v>3</v>
      </c>
      <c r="L438" s="89"/>
      <c r="M438" s="89"/>
      <c r="N438" s="163"/>
      <c r="O438" s="89"/>
      <c r="P438" s="20"/>
      <c r="Q438" s="22">
        <v>15000</v>
      </c>
      <c r="R438" s="22">
        <f>IF(K438=1,Q438+Q438*$C$770,IF(K438=2,Q438+Q438*$C$771,IF(K438=3,Q438+Q438*$C$772,IF(K438=4,Q438+Q438*$C$773,IF(K438=5,Q438+Q438*$C$774,IF(K438=6,Q438+Q438*$C$775))))))</f>
        <v>16363.5</v>
      </c>
      <c r="S438" s="22"/>
      <c r="T438" s="116"/>
      <c r="U438" s="111"/>
      <c r="V438" s="15"/>
    </row>
    <row r="439" spans="1:24" s="32" customFormat="1" ht="15.75" customHeight="1" x14ac:dyDescent="0.3">
      <c r="A439" s="24" t="s">
        <v>649</v>
      </c>
      <c r="B439" s="25" t="s">
        <v>750</v>
      </c>
      <c r="C439" s="26"/>
      <c r="D439" s="27" t="s">
        <v>213</v>
      </c>
      <c r="E439" s="27" t="s">
        <v>344</v>
      </c>
      <c r="F439" s="24" t="s">
        <v>544</v>
      </c>
      <c r="G439" s="24"/>
      <c r="H439" s="24"/>
      <c r="I439" s="197"/>
      <c r="J439" s="28" t="s">
        <v>751</v>
      </c>
      <c r="K439" s="29">
        <v>3</v>
      </c>
      <c r="L439" s="88"/>
      <c r="M439" s="88"/>
      <c r="N439" s="165"/>
      <c r="O439" s="88"/>
      <c r="P439" s="29"/>
      <c r="Q439" s="30">
        <v>50000000</v>
      </c>
      <c r="R439" s="22">
        <f>IF(K439=1,Q439+Q439*$C$770,IF(K439=2,Q439+Q439*$C$771,IF(K439=3,Q439+Q439*$C$772,IF(K439=4,Q439+Q439*$C$773,IF(K439=5,Q439+Q439*$C$774,IF(K439=6,Q439+Q439*$C$775))))))</f>
        <v>54545000</v>
      </c>
      <c r="S439" s="22"/>
      <c r="T439" s="116"/>
      <c r="U439" s="111"/>
      <c r="V439" s="15"/>
    </row>
    <row r="440" spans="1:24" s="32" customFormat="1" ht="15.75" customHeight="1" x14ac:dyDescent="0.3">
      <c r="A440" s="24" t="s">
        <v>55</v>
      </c>
      <c r="B440" s="25" t="s">
        <v>122</v>
      </c>
      <c r="C440" s="26">
        <v>2006</v>
      </c>
      <c r="D440" s="27" t="s">
        <v>0</v>
      </c>
      <c r="E440" s="19" t="s">
        <v>0</v>
      </c>
      <c r="F440" s="17"/>
      <c r="G440" s="17"/>
      <c r="H440" s="17" t="s">
        <v>594</v>
      </c>
      <c r="I440" s="197" t="str">
        <f>CONCATENATE(H440,A440)</f>
        <v>820000089</v>
      </c>
      <c r="J440" s="23" t="s">
        <v>320</v>
      </c>
      <c r="K440" s="29">
        <v>3</v>
      </c>
      <c r="L440" s="88"/>
      <c r="M440" s="88"/>
      <c r="N440" s="165"/>
      <c r="O440" s="88"/>
      <c r="P440" s="29"/>
      <c r="Q440" s="30">
        <v>25000</v>
      </c>
      <c r="R440" s="22">
        <f>IF(K440=1,Q440+Q440*$C$770,IF(K440=2,Q440+Q440*$C$771,IF(K440=3,Q440+Q440*$C$772,IF(K440=4,Q440+Q440*$C$773,IF(K440=5,Q440+Q440*$C$774,IF(K440=6,Q440+Q440*$C$775))))))</f>
        <v>27272.5</v>
      </c>
      <c r="S440" s="22"/>
      <c r="T440" s="116"/>
      <c r="U440" s="111"/>
      <c r="V440" s="15"/>
    </row>
    <row r="441" spans="1:24" s="32" customFormat="1" ht="15.75" customHeight="1" x14ac:dyDescent="0.3">
      <c r="A441" s="17" t="s">
        <v>59</v>
      </c>
      <c r="B441" s="21" t="s">
        <v>164</v>
      </c>
      <c r="C441" s="18">
        <v>1977</v>
      </c>
      <c r="D441" s="19" t="s">
        <v>0</v>
      </c>
      <c r="E441" s="19" t="s">
        <v>345</v>
      </c>
      <c r="F441" s="17"/>
      <c r="G441" s="17"/>
      <c r="H441" s="17" t="s">
        <v>595</v>
      </c>
      <c r="I441" s="197" t="str">
        <f>CONCATENATE(H441,A441)</f>
        <v>850000931</v>
      </c>
      <c r="J441" s="23" t="s">
        <v>253</v>
      </c>
      <c r="K441" s="20">
        <v>3</v>
      </c>
      <c r="L441" s="89"/>
      <c r="M441" s="89"/>
      <c r="N441" s="163"/>
      <c r="O441" s="89"/>
      <c r="P441" s="20"/>
      <c r="Q441" s="22">
        <v>25000</v>
      </c>
      <c r="R441" s="22">
        <f>IF(K441=1,Q441+Q441*$C$770,IF(K441=2,Q441+Q441*$C$771,IF(K441=3,Q441+Q441*$C$772,IF(K441=4,Q441+Q441*$C$773,IF(K441=5,Q441+Q441*$C$774,IF(K441=6,Q441+Q441*$C$775))))))</f>
        <v>27272.5</v>
      </c>
      <c r="S441" s="22"/>
      <c r="T441" s="116"/>
      <c r="U441" s="111"/>
      <c r="V441" s="15"/>
    </row>
    <row r="442" spans="1:24" s="32" customFormat="1" ht="15.75" customHeight="1" x14ac:dyDescent="0.3">
      <c r="A442" s="17" t="s">
        <v>59</v>
      </c>
      <c r="B442" s="21" t="s">
        <v>164</v>
      </c>
      <c r="C442" s="18">
        <v>1977</v>
      </c>
      <c r="D442" s="19" t="s">
        <v>0</v>
      </c>
      <c r="E442" s="19" t="s">
        <v>0</v>
      </c>
      <c r="F442" s="17"/>
      <c r="G442" s="17"/>
      <c r="H442" s="17" t="s">
        <v>565</v>
      </c>
      <c r="I442" s="197" t="str">
        <f>CONCATENATE(H442,A442)</f>
        <v>820400931</v>
      </c>
      <c r="J442" s="23" t="s">
        <v>324</v>
      </c>
      <c r="K442" s="20">
        <v>3</v>
      </c>
      <c r="L442" s="89"/>
      <c r="M442" s="89"/>
      <c r="N442" s="163"/>
      <c r="O442" s="89"/>
      <c r="P442" s="20"/>
      <c r="Q442" s="22">
        <v>25000</v>
      </c>
      <c r="R442" s="22">
        <f>IF(K442=1,Q442+Q442*$C$770,IF(K442=2,Q442+Q442*$C$771,IF(K442=3,Q442+Q442*$C$772,IF(K442=4,Q442+Q442*$C$773,IF(K442=5,Q442+Q442*$C$774,IF(K442=6,Q442+Q442*$C$775))))))</f>
        <v>27272.5</v>
      </c>
      <c r="S442" s="22"/>
      <c r="T442" s="116"/>
      <c r="U442" s="111"/>
      <c r="V442" s="15"/>
    </row>
    <row r="443" spans="1:24" s="32" customFormat="1" ht="15.75" customHeight="1" x14ac:dyDescent="0.3">
      <c r="A443" s="24" t="s">
        <v>60</v>
      </c>
      <c r="B443" s="25" t="s">
        <v>154</v>
      </c>
      <c r="C443" s="26">
        <v>1990</v>
      </c>
      <c r="D443" s="27" t="s">
        <v>0</v>
      </c>
      <c r="E443" s="19" t="s">
        <v>345</v>
      </c>
      <c r="F443" s="17"/>
      <c r="G443" s="17"/>
      <c r="H443" s="17" t="s">
        <v>602</v>
      </c>
      <c r="I443" s="197" t="str">
        <f>CONCATENATE(H443,A443)</f>
        <v>851700471</v>
      </c>
      <c r="J443" s="28" t="s">
        <v>328</v>
      </c>
      <c r="K443" s="29">
        <v>3</v>
      </c>
      <c r="L443" s="88"/>
      <c r="M443" s="88"/>
      <c r="N443" s="165"/>
      <c r="O443" s="88"/>
      <c r="P443" s="29"/>
      <c r="Q443" s="30">
        <v>30000</v>
      </c>
      <c r="R443" s="22">
        <f>IF(K443=1,Q443+Q443*$C$770,IF(K443=2,Q443+Q443*$C$771,IF(K443=3,Q443+Q443*$C$772,IF(K443=4,Q443+Q443*$C$773,IF(K443=5,Q443+Q443*$C$774,IF(K443=6,Q443+Q443*$C$775))))))</f>
        <v>32727</v>
      </c>
      <c r="S443" s="22"/>
      <c r="T443" s="116"/>
      <c r="U443" s="111"/>
      <c r="V443" s="15"/>
    </row>
    <row r="444" spans="1:24" s="32" customFormat="1" ht="15.75" customHeight="1" x14ac:dyDescent="0.3">
      <c r="A444" s="24" t="s">
        <v>73</v>
      </c>
      <c r="B444" s="25" t="s">
        <v>113</v>
      </c>
      <c r="C444" s="26">
        <v>2000</v>
      </c>
      <c r="D444" s="27" t="s">
        <v>12</v>
      </c>
      <c r="E444" s="27" t="s">
        <v>345</v>
      </c>
      <c r="F444" s="24"/>
      <c r="G444" s="24"/>
      <c r="H444" s="24" t="s">
        <v>563</v>
      </c>
      <c r="I444" s="197" t="str">
        <f>CONCATENATE(H444,A444)</f>
        <v>852000072</v>
      </c>
      <c r="J444" s="28" t="s">
        <v>181</v>
      </c>
      <c r="K444" s="29">
        <v>3</v>
      </c>
      <c r="L444" s="88"/>
      <c r="M444" s="88"/>
      <c r="N444" s="165"/>
      <c r="O444" s="88"/>
      <c r="P444" s="29"/>
      <c r="Q444" s="30">
        <v>80000</v>
      </c>
      <c r="R444" s="22">
        <f>IF(K444=1,Q444+Q444*$C$770,IF(K444=2,Q444+Q444*$C$771,IF(K444=3,Q444+Q444*$C$772,IF(K444=4,Q444+Q444*$C$773,IF(K444=5,Q444+Q444*$C$774,IF(K444=6,Q444+Q444*$C$775))))))</f>
        <v>87272</v>
      </c>
      <c r="S444" s="22"/>
      <c r="T444" s="116"/>
      <c r="U444" s="112"/>
      <c r="V444" s="15"/>
    </row>
    <row r="445" spans="1:24" s="32" customFormat="1" ht="15.75" customHeight="1" x14ac:dyDescent="0.3">
      <c r="A445" s="24" t="s">
        <v>81</v>
      </c>
      <c r="B445" s="25" t="s">
        <v>152</v>
      </c>
      <c r="C445" s="26">
        <v>1990</v>
      </c>
      <c r="D445" s="27" t="s">
        <v>0</v>
      </c>
      <c r="E445" s="19" t="s">
        <v>345</v>
      </c>
      <c r="F445" s="17"/>
      <c r="G445" s="17"/>
      <c r="H445" s="17" t="s">
        <v>602</v>
      </c>
      <c r="I445" s="197" t="str">
        <f>CONCATENATE(H445,A445)</f>
        <v>851700461</v>
      </c>
      <c r="J445" s="28" t="s">
        <v>426</v>
      </c>
      <c r="K445" s="29">
        <v>3</v>
      </c>
      <c r="L445" s="88"/>
      <c r="M445" s="88"/>
      <c r="N445" s="165"/>
      <c r="O445" s="88"/>
      <c r="P445" s="29"/>
      <c r="Q445" s="30">
        <v>20000</v>
      </c>
      <c r="R445" s="22">
        <f>IF(K445=1,Q445+Q445*$C$770,IF(K445=2,Q445+Q445*$C$771,IF(K445=3,Q445+Q445*$C$772,IF(K445=4,Q445+Q445*$C$773,IF(K445=5,Q445+Q445*$C$774,IF(K445=6,Q445+Q445*$C$775))))))</f>
        <v>21818</v>
      </c>
      <c r="S445" s="22"/>
      <c r="T445" s="116"/>
      <c r="U445" s="112" t="s">
        <v>428</v>
      </c>
      <c r="V445" s="14"/>
      <c r="W445" s="14"/>
      <c r="X445" s="14"/>
    </row>
    <row r="446" spans="1:24" s="32" customFormat="1" ht="15.75" customHeight="1" x14ac:dyDescent="0.3">
      <c r="A446" s="24" t="s">
        <v>81</v>
      </c>
      <c r="B446" s="25" t="s">
        <v>152</v>
      </c>
      <c r="C446" s="26">
        <v>1990</v>
      </c>
      <c r="D446" s="27" t="s">
        <v>0</v>
      </c>
      <c r="E446" s="19" t="s">
        <v>345</v>
      </c>
      <c r="F446" s="17"/>
      <c r="G446" s="17"/>
      <c r="H446" s="17" t="s">
        <v>580</v>
      </c>
      <c r="I446" s="197" t="str">
        <f>CONCATENATE(H446,A446)</f>
        <v>820500461</v>
      </c>
      <c r="J446" s="28" t="s">
        <v>284</v>
      </c>
      <c r="K446" s="29">
        <v>3</v>
      </c>
      <c r="L446" s="88"/>
      <c r="M446" s="88"/>
      <c r="N446" s="165"/>
      <c r="O446" s="88"/>
      <c r="P446" s="29"/>
      <c r="Q446" s="30">
        <v>80000</v>
      </c>
      <c r="R446" s="22">
        <f>IF(K446=1,Q446+Q446*$C$770,IF(K446=2,Q446+Q446*$C$771,IF(K446=3,Q446+Q446*$C$772,IF(K446=4,Q446+Q446*$C$773,IF(K446=5,Q446+Q446*$C$774,IF(K446=6,Q446+Q446*$C$775))))))</f>
        <v>87272</v>
      </c>
      <c r="S446" s="22"/>
      <c r="T446" s="116"/>
      <c r="U446" s="112"/>
      <c r="V446" s="14"/>
      <c r="W446" s="14"/>
      <c r="X446" s="14"/>
    </row>
    <row r="447" spans="1:24" s="32" customFormat="1" ht="15.75" customHeight="1" x14ac:dyDescent="0.3">
      <c r="A447" s="24" t="s">
        <v>84</v>
      </c>
      <c r="B447" s="25" t="s">
        <v>123</v>
      </c>
      <c r="C447" s="26">
        <v>2006</v>
      </c>
      <c r="D447" s="27" t="s">
        <v>12</v>
      </c>
      <c r="E447" s="27" t="s">
        <v>344</v>
      </c>
      <c r="F447" s="24"/>
      <c r="G447" s="24"/>
      <c r="H447" s="24" t="s">
        <v>560</v>
      </c>
      <c r="I447" s="197" t="str">
        <f>CONCATENATE(H447,A447)</f>
        <v>861000090</v>
      </c>
      <c r="J447" s="28" t="s">
        <v>298</v>
      </c>
      <c r="K447" s="29">
        <v>3</v>
      </c>
      <c r="L447" s="88"/>
      <c r="M447" s="88"/>
      <c r="N447" s="165"/>
      <c r="O447" s="88"/>
      <c r="P447" s="29"/>
      <c r="Q447" s="30">
        <v>4000000</v>
      </c>
      <c r="R447" s="22">
        <f>IF(K447=1,Q447+Q447*$C$770,IF(K447=2,Q447+Q447*$C$771,IF(K447=3,Q447+Q447*$C$772,IF(K447=4,Q447+Q447*$C$773,IF(K447=5,Q447+Q447*$C$774,IF(K447=6,Q447+Q447*$C$775))))))</f>
        <v>4363600</v>
      </c>
      <c r="S447" s="22"/>
      <c r="T447" s="116"/>
      <c r="U447" s="112"/>
      <c r="V447" s="14"/>
      <c r="W447" s="14"/>
      <c r="X447" s="14"/>
    </row>
    <row r="448" spans="1:24" s="32" customFormat="1" ht="15.75" customHeight="1" x14ac:dyDescent="0.3">
      <c r="A448" s="17" t="s">
        <v>85</v>
      </c>
      <c r="B448" s="21" t="s">
        <v>135</v>
      </c>
      <c r="C448" s="18">
        <v>1977</v>
      </c>
      <c r="D448" s="19" t="s">
        <v>12</v>
      </c>
      <c r="E448" s="27" t="s">
        <v>545</v>
      </c>
      <c r="F448" s="24"/>
      <c r="G448" s="24"/>
      <c r="H448" s="24" t="s">
        <v>567</v>
      </c>
      <c r="I448" s="197" t="str">
        <f>CONCATENATE(H448,A448)</f>
        <v>851100132</v>
      </c>
      <c r="J448" s="23" t="s">
        <v>238</v>
      </c>
      <c r="K448" s="20">
        <v>3</v>
      </c>
      <c r="L448" s="89"/>
      <c r="M448" s="89"/>
      <c r="N448" s="163"/>
      <c r="O448" s="89" t="s">
        <v>733</v>
      </c>
      <c r="P448" s="20"/>
      <c r="Q448" s="22">
        <v>4500000</v>
      </c>
      <c r="R448" s="22">
        <f>IF(K448=1,Q448+Q448*$C$770,IF(K448=2,Q448+Q448*$C$771,IF(K448=3,Q448+Q448*$C$772,IF(K448=4,Q448+Q448*$C$773,IF(K448=5,Q448+Q448*$C$774,IF(K448=6,Q448+Q448*$C$775))))))</f>
        <v>4909050</v>
      </c>
      <c r="S448" s="22"/>
      <c r="T448" s="116"/>
      <c r="U448" s="112"/>
      <c r="V448" s="14"/>
      <c r="W448" s="14"/>
      <c r="X448" s="14"/>
    </row>
    <row r="449" spans="1:24" s="32" customFormat="1" ht="15.75" customHeight="1" x14ac:dyDescent="0.3">
      <c r="A449" s="24" t="s">
        <v>19</v>
      </c>
      <c r="B449" s="25" t="s">
        <v>148</v>
      </c>
      <c r="C449" s="26">
        <v>1986</v>
      </c>
      <c r="D449" s="27" t="s">
        <v>12</v>
      </c>
      <c r="E449" s="27" t="s">
        <v>545</v>
      </c>
      <c r="F449" s="24"/>
      <c r="G449" s="24"/>
      <c r="H449" s="24" t="s">
        <v>567</v>
      </c>
      <c r="I449" s="197" t="str">
        <f>CONCATENATE(H449,A449)</f>
        <v>851100401</v>
      </c>
      <c r="J449" s="28" t="s">
        <v>510</v>
      </c>
      <c r="K449" s="29">
        <v>4</v>
      </c>
      <c r="L449" s="88"/>
      <c r="M449" s="88"/>
      <c r="N449" s="165"/>
      <c r="O449" s="88"/>
      <c r="P449" s="29"/>
      <c r="Q449" s="30">
        <v>250000</v>
      </c>
      <c r="R449" s="22">
        <f>IF(K449=1,Q449+Q449*$C$770,IF(K449=2,Q449+Q449*$C$771,IF(K449=3,Q449+Q449*$C$772,IF(K449=4,Q449+Q449*$C$773,IF(K449=5,Q449+Q449*$C$774,IF(K449=6,Q449+Q449*$C$775))))))</f>
        <v>284875</v>
      </c>
      <c r="S449" s="22"/>
      <c r="T449" s="116"/>
      <c r="U449" s="113"/>
      <c r="V449" s="14"/>
      <c r="W449" s="14"/>
      <c r="X449" s="14"/>
    </row>
    <row r="450" spans="1:24" s="32" customFormat="1" ht="15.75" customHeight="1" x14ac:dyDescent="0.3">
      <c r="A450" s="24" t="s">
        <v>18</v>
      </c>
      <c r="B450" s="25" t="s">
        <v>115</v>
      </c>
      <c r="C450" s="26">
        <v>2001</v>
      </c>
      <c r="D450" s="27" t="s">
        <v>87</v>
      </c>
      <c r="E450" s="27" t="s">
        <v>87</v>
      </c>
      <c r="F450" s="24"/>
      <c r="G450" s="24"/>
      <c r="H450" s="24" t="s">
        <v>585</v>
      </c>
      <c r="I450" s="197" t="str">
        <f>CONCATENATE(H450,A450)</f>
        <v>862000074</v>
      </c>
      <c r="J450" s="28" t="s">
        <v>187</v>
      </c>
      <c r="K450" s="29">
        <v>4</v>
      </c>
      <c r="L450" s="88"/>
      <c r="M450" s="88"/>
      <c r="N450" s="165"/>
      <c r="O450" s="88"/>
      <c r="P450" s="29"/>
      <c r="Q450" s="30">
        <v>10000</v>
      </c>
      <c r="R450" s="22">
        <f>IF(K450=1,Q450+Q450*$C$770,IF(K450=2,Q450+Q450*$C$771,IF(K450=3,Q450+Q450*$C$772,IF(K450=4,Q450+Q450*$C$773,IF(K450=5,Q450+Q450*$C$774,IF(K450=6,Q450+Q450*$C$775))))))</f>
        <v>11395</v>
      </c>
      <c r="S450" s="22"/>
      <c r="T450" s="116"/>
      <c r="U450" s="111"/>
      <c r="V450" s="14"/>
      <c r="W450" s="14"/>
      <c r="X450" s="14"/>
    </row>
    <row r="451" spans="1:24" s="32" customFormat="1" ht="15.75" customHeight="1" x14ac:dyDescent="0.3">
      <c r="A451" s="17" t="s">
        <v>18</v>
      </c>
      <c r="B451" s="21" t="s">
        <v>115</v>
      </c>
      <c r="C451" s="18">
        <v>2001</v>
      </c>
      <c r="D451" s="19" t="s">
        <v>12</v>
      </c>
      <c r="E451" s="27" t="s">
        <v>345</v>
      </c>
      <c r="F451" s="24"/>
      <c r="G451" s="24"/>
      <c r="H451" s="24" t="s">
        <v>563</v>
      </c>
      <c r="I451" s="197" t="str">
        <f>CONCATENATE(H451,A451)</f>
        <v>852000074</v>
      </c>
      <c r="J451" s="23" t="s">
        <v>181</v>
      </c>
      <c r="K451" s="20">
        <v>4</v>
      </c>
      <c r="L451" s="89"/>
      <c r="M451" s="89"/>
      <c r="N451" s="163"/>
      <c r="O451" s="89"/>
      <c r="P451" s="20"/>
      <c r="Q451" s="22">
        <v>80000</v>
      </c>
      <c r="R451" s="22">
        <f>IF(K451=1,Q451+Q451*$C$770,IF(K451=2,Q451+Q451*$C$771,IF(K451=3,Q451+Q451*$C$772,IF(K451=4,Q451+Q451*$C$773,IF(K451=5,Q451+Q451*$C$774,IF(K451=6,Q451+Q451*$C$775))))))</f>
        <v>91160</v>
      </c>
      <c r="S451" s="22"/>
      <c r="T451" s="116"/>
      <c r="U451" s="112"/>
      <c r="V451" s="14"/>
      <c r="W451" s="14"/>
      <c r="X451" s="14"/>
    </row>
    <row r="452" spans="1:24" s="32" customFormat="1" ht="15.75" customHeight="1" x14ac:dyDescent="0.3">
      <c r="A452" s="24" t="s">
        <v>18</v>
      </c>
      <c r="B452" s="25" t="s">
        <v>115</v>
      </c>
      <c r="C452" s="26">
        <v>2001</v>
      </c>
      <c r="D452" s="27" t="s">
        <v>87</v>
      </c>
      <c r="E452" s="27" t="s">
        <v>344</v>
      </c>
      <c r="F452" s="24"/>
      <c r="G452" s="24"/>
      <c r="H452" s="24" t="s">
        <v>562</v>
      </c>
      <c r="I452" s="197" t="str">
        <f>CONCATENATE(H452,A452)</f>
        <v>852500074</v>
      </c>
      <c r="J452" s="28" t="s">
        <v>1</v>
      </c>
      <c r="K452" s="29">
        <v>4</v>
      </c>
      <c r="L452" s="88"/>
      <c r="M452" s="88"/>
      <c r="N452" s="165"/>
      <c r="O452" s="88"/>
      <c r="P452" s="29"/>
      <c r="Q452" s="30">
        <v>981709</v>
      </c>
      <c r="R452" s="22">
        <f>IF(K452=1,Q452+Q452*$C$770,IF(K452=2,Q452+Q452*$C$771,IF(K452=3,Q452+Q452*$C$772,IF(K452=4,Q452+Q452*$C$773,IF(K452=5,Q452+Q452*$C$774,IF(K452=6,Q452+Q452*$C$775))))))</f>
        <v>1118657.4055000001</v>
      </c>
      <c r="S452" s="22"/>
      <c r="T452" s="116"/>
      <c r="U452" s="112"/>
      <c r="V452" s="14"/>
      <c r="W452" s="14"/>
      <c r="X452" s="14"/>
    </row>
    <row r="453" spans="1:24" s="32" customFormat="1" ht="15.75" customHeight="1" x14ac:dyDescent="0.3">
      <c r="A453" s="17" t="s">
        <v>88</v>
      </c>
      <c r="B453" s="21" t="s">
        <v>111</v>
      </c>
      <c r="C453" s="18">
        <v>2000</v>
      </c>
      <c r="D453" s="19" t="s">
        <v>12</v>
      </c>
      <c r="E453" s="27" t="s">
        <v>345</v>
      </c>
      <c r="F453" s="24"/>
      <c r="G453" s="24"/>
      <c r="H453" s="24" t="s">
        <v>563</v>
      </c>
      <c r="I453" s="197" t="str">
        <f>CONCATENATE(H453,A453)</f>
        <v>852000070</v>
      </c>
      <c r="J453" s="23" t="s">
        <v>181</v>
      </c>
      <c r="K453" s="20">
        <v>4</v>
      </c>
      <c r="L453" s="89"/>
      <c r="M453" s="89"/>
      <c r="N453" s="163"/>
      <c r="O453" s="89"/>
      <c r="P453" s="20"/>
      <c r="Q453" s="22">
        <v>40000</v>
      </c>
      <c r="R453" s="22">
        <f>IF(K453=1,Q453+Q453*$C$770,IF(K453=2,Q453+Q453*$C$771,IF(K453=3,Q453+Q453*$C$772,IF(K453=4,Q453+Q453*$C$773,IF(K453=5,Q453+Q453*$C$774,IF(K453=6,Q453+Q453*$C$775))))))</f>
        <v>45580</v>
      </c>
      <c r="S453" s="22"/>
      <c r="T453" s="116"/>
      <c r="U453" s="113"/>
      <c r="V453" s="15"/>
    </row>
    <row r="454" spans="1:24" s="32" customFormat="1" ht="15.75" customHeight="1" x14ac:dyDescent="0.3">
      <c r="A454" s="24" t="s">
        <v>96</v>
      </c>
      <c r="B454" s="25" t="s">
        <v>110</v>
      </c>
      <c r="C454" s="26">
        <v>2001</v>
      </c>
      <c r="D454" s="27" t="s">
        <v>12</v>
      </c>
      <c r="E454" s="27" t="s">
        <v>345</v>
      </c>
      <c r="F454" s="24"/>
      <c r="G454" s="24"/>
      <c r="H454" s="24" t="s">
        <v>563</v>
      </c>
      <c r="I454" s="197" t="str">
        <f>CONCATENATE(H454,A454)</f>
        <v>852000069</v>
      </c>
      <c r="J454" s="28" t="s">
        <v>181</v>
      </c>
      <c r="K454" s="29">
        <v>4</v>
      </c>
      <c r="L454" s="88"/>
      <c r="M454" s="88"/>
      <c r="N454" s="165"/>
      <c r="O454" s="88"/>
      <c r="P454" s="29"/>
      <c r="Q454" s="30">
        <v>80000</v>
      </c>
      <c r="R454" s="22">
        <f>IF(K454=1,Q454+Q454*$C$770,IF(K454=2,Q454+Q454*$C$771,IF(K454=3,Q454+Q454*$C$772,IF(K454=4,Q454+Q454*$C$773,IF(K454=5,Q454+Q454*$C$774,IF(K454=6,Q454+Q454*$C$775))))))</f>
        <v>91160</v>
      </c>
      <c r="S454" s="22"/>
      <c r="T454" s="116"/>
      <c r="U454" s="113"/>
      <c r="V454" s="15"/>
    </row>
    <row r="455" spans="1:24" s="32" customFormat="1" ht="15.75" customHeight="1" x14ac:dyDescent="0.3">
      <c r="A455" s="24" t="s">
        <v>96</v>
      </c>
      <c r="B455" s="25" t="s">
        <v>110</v>
      </c>
      <c r="C455" s="26">
        <v>2000</v>
      </c>
      <c r="D455" s="27" t="s">
        <v>0</v>
      </c>
      <c r="E455" s="19" t="s">
        <v>0</v>
      </c>
      <c r="F455" s="17"/>
      <c r="G455" s="17"/>
      <c r="H455" s="17" t="s">
        <v>594</v>
      </c>
      <c r="I455" s="197" t="str">
        <f>CONCATENATE(H455,A455)</f>
        <v>820000069</v>
      </c>
      <c r="J455" s="23" t="s">
        <v>320</v>
      </c>
      <c r="K455" s="29">
        <v>4</v>
      </c>
      <c r="L455" s="88"/>
      <c r="M455" s="88"/>
      <c r="N455" s="165"/>
      <c r="O455" s="88"/>
      <c r="P455" s="29"/>
      <c r="Q455" s="30">
        <v>25000</v>
      </c>
      <c r="R455" s="22">
        <f>IF(K455=1,Q455+Q455*$C$770,IF(K455=2,Q455+Q455*$C$771,IF(K455=3,Q455+Q455*$C$772,IF(K455=4,Q455+Q455*$C$773,IF(K455=5,Q455+Q455*$C$774,IF(K455=6,Q455+Q455*$C$775))))))</f>
        <v>28487.5</v>
      </c>
      <c r="S455" s="22"/>
      <c r="T455" s="116"/>
      <c r="U455" s="113"/>
      <c r="V455" s="15"/>
    </row>
    <row r="456" spans="1:24" s="32" customFormat="1" ht="15.75" customHeight="1" x14ac:dyDescent="0.3">
      <c r="A456" s="24" t="s">
        <v>20</v>
      </c>
      <c r="B456" s="25" t="s">
        <v>141</v>
      </c>
      <c r="C456" s="26">
        <v>1993</v>
      </c>
      <c r="D456" s="27" t="s">
        <v>87</v>
      </c>
      <c r="E456" s="27" t="s">
        <v>87</v>
      </c>
      <c r="F456" s="24"/>
      <c r="G456" s="24"/>
      <c r="H456" s="24" t="s">
        <v>569</v>
      </c>
      <c r="I456" s="197" t="str">
        <f>CONCATENATE(H456,A456)</f>
        <v>840700311</v>
      </c>
      <c r="J456" s="28" t="s">
        <v>4</v>
      </c>
      <c r="K456" s="29">
        <v>4</v>
      </c>
      <c r="L456" s="88"/>
      <c r="M456" s="88"/>
      <c r="N456" s="165"/>
      <c r="O456" s="88"/>
      <c r="P456" s="29"/>
      <c r="Q456" s="30">
        <v>73371</v>
      </c>
      <c r="R456" s="22">
        <f>IF(K456=1,Q456+Q456*$C$770,IF(K456=2,Q456+Q456*$C$771,IF(K456=3,Q456+Q456*$C$772,IF(K456=4,Q456+Q456*$C$773,IF(K456=5,Q456+Q456*$C$774,IF(K456=6,Q456+Q456*$C$775))))))</f>
        <v>83606.254499999995</v>
      </c>
      <c r="S456" s="22"/>
      <c r="T456" s="116"/>
      <c r="U456" s="111"/>
      <c r="V456" s="15"/>
    </row>
    <row r="457" spans="1:24" s="32" customFormat="1" ht="15.75" customHeight="1" x14ac:dyDescent="0.3">
      <c r="A457" s="24" t="s">
        <v>20</v>
      </c>
      <c r="B457" s="25" t="s">
        <v>141</v>
      </c>
      <c r="C457" s="26">
        <v>1993</v>
      </c>
      <c r="D457" s="27" t="s">
        <v>12</v>
      </c>
      <c r="E457" s="27" t="s">
        <v>545</v>
      </c>
      <c r="F457" s="24"/>
      <c r="G457" s="24"/>
      <c r="H457" s="24" t="s">
        <v>567</v>
      </c>
      <c r="I457" s="197" t="str">
        <f>CONCATENATE(H457,A457)</f>
        <v>851100311</v>
      </c>
      <c r="J457" s="28" t="s">
        <v>511</v>
      </c>
      <c r="K457" s="29">
        <v>4</v>
      </c>
      <c r="L457" s="88"/>
      <c r="M457" s="88"/>
      <c r="N457" s="165"/>
      <c r="O457" s="88"/>
      <c r="P457" s="29"/>
      <c r="Q457" s="30">
        <v>350000</v>
      </c>
      <c r="R457" s="22">
        <f>IF(K457=1,Q457+Q457*$C$770,IF(K457=2,Q457+Q457*$C$771,IF(K457=3,Q457+Q457*$C$772,IF(K457=4,Q457+Q457*$C$773,IF(K457=5,Q457+Q457*$C$774,IF(K457=6,Q457+Q457*$C$775))))))</f>
        <v>398825</v>
      </c>
      <c r="S457" s="22"/>
      <c r="T457" s="116"/>
      <c r="U457" s="111"/>
      <c r="V457" s="15"/>
    </row>
    <row r="458" spans="1:24" s="32" customFormat="1" ht="15.75" customHeight="1" x14ac:dyDescent="0.3">
      <c r="A458" s="24" t="s">
        <v>24</v>
      </c>
      <c r="B458" s="25" t="s">
        <v>158</v>
      </c>
      <c r="C458" s="26">
        <v>1973</v>
      </c>
      <c r="D458" s="27" t="s">
        <v>87</v>
      </c>
      <c r="E458" s="27" t="s">
        <v>87</v>
      </c>
      <c r="F458" s="24"/>
      <c r="G458" s="24"/>
      <c r="H458" s="24" t="s">
        <v>562</v>
      </c>
      <c r="I458" s="197" t="str">
        <f>CONCATENATE(H458,A458)</f>
        <v>852500701</v>
      </c>
      <c r="J458" s="28" t="s">
        <v>249</v>
      </c>
      <c r="K458" s="29">
        <v>4</v>
      </c>
      <c r="L458" s="88"/>
      <c r="M458" s="88"/>
      <c r="N458" s="165"/>
      <c r="O458" s="88"/>
      <c r="P458" s="29"/>
      <c r="Q458" s="30">
        <v>73538</v>
      </c>
      <c r="R458" s="22">
        <f>IF(K458=1,Q458+Q458*$C$770,IF(K458=2,Q458+Q458*$C$771,IF(K458=3,Q458+Q458*$C$772,IF(K458=4,Q458+Q458*$C$773,IF(K458=5,Q458+Q458*$C$774,IF(K458=6,Q458+Q458*$C$775))))))</f>
        <v>83796.551000000007</v>
      </c>
      <c r="S458" s="22"/>
      <c r="T458" s="116"/>
      <c r="U458" s="111"/>
      <c r="V458" s="15"/>
    </row>
    <row r="459" spans="1:24" s="32" customFormat="1" ht="15.75" customHeight="1" x14ac:dyDescent="0.3">
      <c r="A459" s="24" t="s">
        <v>90</v>
      </c>
      <c r="B459" s="25" t="s">
        <v>150</v>
      </c>
      <c r="C459" s="26">
        <v>1988</v>
      </c>
      <c r="D459" s="27" t="s">
        <v>12</v>
      </c>
      <c r="E459" s="27" t="s">
        <v>545</v>
      </c>
      <c r="F459" s="24"/>
      <c r="G459" s="24"/>
      <c r="H459" s="24" t="s">
        <v>567</v>
      </c>
      <c r="I459" s="197" t="str">
        <f>CONCATENATE(H459,A459)</f>
        <v>851100421</v>
      </c>
      <c r="J459" s="28" t="s">
        <v>510</v>
      </c>
      <c r="K459" s="29">
        <v>4</v>
      </c>
      <c r="L459" s="88"/>
      <c r="M459" s="88"/>
      <c r="N459" s="165"/>
      <c r="O459" s="88"/>
      <c r="P459" s="29"/>
      <c r="Q459" s="30">
        <v>225000</v>
      </c>
      <c r="R459" s="22">
        <f>IF(K459=1,Q459+Q459*$C$770,IF(K459=2,Q459+Q459*$C$771,IF(K459=3,Q459+Q459*$C$772,IF(K459=4,Q459+Q459*$C$773,IF(K459=5,Q459+Q459*$C$774,IF(K459=6,Q459+Q459*$C$775))))))</f>
        <v>256387.5</v>
      </c>
      <c r="S459" s="22"/>
      <c r="T459" s="116"/>
      <c r="U459" s="111"/>
      <c r="V459" s="15"/>
      <c r="W459" s="14"/>
      <c r="X459" s="14"/>
    </row>
    <row r="460" spans="1:24" s="32" customFormat="1" ht="15.75" customHeight="1" x14ac:dyDescent="0.3">
      <c r="A460" s="24" t="s">
        <v>90</v>
      </c>
      <c r="B460" s="25" t="s">
        <v>150</v>
      </c>
      <c r="C460" s="26">
        <v>1988</v>
      </c>
      <c r="D460" s="27" t="s">
        <v>87</v>
      </c>
      <c r="E460" s="27" t="s">
        <v>344</v>
      </c>
      <c r="F460" s="24"/>
      <c r="G460" s="24"/>
      <c r="H460" s="24" t="s">
        <v>562</v>
      </c>
      <c r="I460" s="197" t="str">
        <f>CONCATENATE(H460,A460)</f>
        <v>852500421</v>
      </c>
      <c r="J460" s="28" t="s">
        <v>1</v>
      </c>
      <c r="K460" s="29">
        <v>4</v>
      </c>
      <c r="L460" s="88"/>
      <c r="M460" s="88"/>
      <c r="N460" s="165"/>
      <c r="O460" s="88"/>
      <c r="P460" s="29"/>
      <c r="Q460" s="30">
        <v>347047</v>
      </c>
      <c r="R460" s="22">
        <f>IF(K460=1,Q460+Q460*$C$770,IF(K460=2,Q460+Q460*$C$771,IF(K460=3,Q460+Q460*$C$772,IF(K460=4,Q460+Q460*$C$773,IF(K460=5,Q460+Q460*$C$774,IF(K460=6,Q460+Q460*$C$775))))))</f>
        <v>395460.05650000001</v>
      </c>
      <c r="S460" s="22"/>
      <c r="T460" s="116"/>
      <c r="U460" s="111"/>
      <c r="V460" s="15"/>
    </row>
    <row r="461" spans="1:24" ht="15.75" customHeight="1" x14ac:dyDescent="0.3">
      <c r="A461" s="17" t="s">
        <v>25</v>
      </c>
      <c r="B461" s="21" t="s">
        <v>105</v>
      </c>
      <c r="C461" s="18">
        <v>1994</v>
      </c>
      <c r="D461" s="19" t="s">
        <v>12</v>
      </c>
      <c r="E461" s="27" t="s">
        <v>545</v>
      </c>
      <c r="F461" s="24"/>
      <c r="G461" s="24"/>
      <c r="H461" s="24" t="s">
        <v>567</v>
      </c>
      <c r="I461" s="197" t="str">
        <f>CONCATENATE(H461,A461)</f>
        <v>851100059</v>
      </c>
      <c r="J461" s="23" t="s">
        <v>510</v>
      </c>
      <c r="K461" s="20">
        <v>4</v>
      </c>
      <c r="L461" s="89"/>
      <c r="M461" s="89"/>
      <c r="N461" s="163"/>
      <c r="O461" s="89"/>
      <c r="P461" s="20"/>
      <c r="Q461" s="30">
        <v>200000</v>
      </c>
      <c r="R461" s="22">
        <f>IF(K461=1,Q461+Q461*$C$770,IF(K461=2,Q461+Q461*$C$771,IF(K461=3,Q461+Q461*$C$772,IF(K461=4,Q461+Q461*$C$773,IF(K461=5,Q461+Q461*$C$774,IF(K461=6,Q461+Q461*$C$775))))))</f>
        <v>227900</v>
      </c>
      <c r="S461" s="22"/>
      <c r="T461" s="116"/>
      <c r="U461" s="111"/>
      <c r="V461" s="15"/>
      <c r="W461" s="32"/>
      <c r="X461" s="32"/>
    </row>
    <row r="462" spans="1:24" ht="15.75" customHeight="1" x14ac:dyDescent="0.3">
      <c r="A462" s="24" t="s">
        <v>620</v>
      </c>
      <c r="B462" s="25" t="s">
        <v>180</v>
      </c>
      <c r="C462" s="26"/>
      <c r="D462" s="27" t="s">
        <v>0</v>
      </c>
      <c r="E462" s="27" t="s">
        <v>345</v>
      </c>
      <c r="F462" s="24"/>
      <c r="G462" s="24"/>
      <c r="H462" s="24" t="s">
        <v>778</v>
      </c>
      <c r="I462" s="31" t="str">
        <f>CONCATENATE(H462,A462)</f>
        <v>820549430</v>
      </c>
      <c r="J462" s="34" t="s">
        <v>350</v>
      </c>
      <c r="K462" s="29">
        <v>4</v>
      </c>
      <c r="L462" s="88" t="s">
        <v>793</v>
      </c>
      <c r="M462" s="88"/>
      <c r="N462" s="165"/>
      <c r="O462" s="88" t="s">
        <v>727</v>
      </c>
      <c r="P462" s="29"/>
      <c r="Q462" s="30">
        <v>150000</v>
      </c>
      <c r="R462" s="30">
        <f>IF(K462=1,Q462+Q462*$C$770,IF(K462=2,Q462+Q462*$C$771,IF(K462=3,Q462+Q462*$C$772,IF(K462=4,Q462+Q462*$C$773,IF(K462=5,Q462+Q462*$C$774,IF(K462=6,Q462+Q462*$C$775))))))</f>
        <v>170925</v>
      </c>
      <c r="S462" s="22"/>
      <c r="T462" s="116"/>
      <c r="U462" s="111"/>
      <c r="V462" s="15"/>
      <c r="W462" s="32"/>
      <c r="X462" s="32"/>
    </row>
    <row r="463" spans="1:24" ht="15.75" customHeight="1" x14ac:dyDescent="0.3">
      <c r="A463" s="24" t="s">
        <v>620</v>
      </c>
      <c r="B463" s="25" t="s">
        <v>180</v>
      </c>
      <c r="C463" s="26"/>
      <c r="D463" s="27" t="s">
        <v>0</v>
      </c>
      <c r="E463" s="27" t="s">
        <v>345</v>
      </c>
      <c r="F463" s="24"/>
      <c r="G463" s="24"/>
      <c r="H463" s="24" t="s">
        <v>780</v>
      </c>
      <c r="I463" s="31" t="str">
        <f>CONCATENATE(H463,A463)</f>
        <v>820559430</v>
      </c>
      <c r="J463" s="34" t="s">
        <v>350</v>
      </c>
      <c r="K463" s="29">
        <v>4</v>
      </c>
      <c r="L463" s="88" t="s">
        <v>794</v>
      </c>
      <c r="M463" s="88"/>
      <c r="N463" s="165"/>
      <c r="O463" s="88" t="s">
        <v>741</v>
      </c>
      <c r="P463" s="29"/>
      <c r="Q463" s="30">
        <v>150000</v>
      </c>
      <c r="R463" s="30">
        <f>IF(K463=1,Q463+Q463*$C$770,IF(K463=2,Q463+Q463*$C$771,IF(K463=3,Q463+Q463*$C$772,IF(K463=4,Q463+Q463*$C$773,IF(K463=5,Q463+Q463*$C$774,IF(K463=6,Q463+Q463*$C$775))))))</f>
        <v>170925</v>
      </c>
      <c r="S463" s="22"/>
      <c r="T463" s="116"/>
      <c r="U463" s="111"/>
      <c r="V463" s="15"/>
    </row>
    <row r="464" spans="1:24" ht="15.75" customHeight="1" x14ac:dyDescent="0.3">
      <c r="A464" s="24" t="s">
        <v>588</v>
      </c>
      <c r="B464" s="25" t="s">
        <v>180</v>
      </c>
      <c r="C464" s="26"/>
      <c r="D464" s="27" t="s">
        <v>0</v>
      </c>
      <c r="E464" s="27" t="s">
        <v>345</v>
      </c>
      <c r="F464" s="24"/>
      <c r="G464" s="24"/>
      <c r="H464" s="24" t="s">
        <v>802</v>
      </c>
      <c r="I464" s="31" t="str">
        <f>CONCATENATE(H464,A464)</f>
        <v>820149061</v>
      </c>
      <c r="J464" s="28" t="s">
        <v>309</v>
      </c>
      <c r="K464" s="29">
        <v>4</v>
      </c>
      <c r="L464" s="88" t="s">
        <v>793</v>
      </c>
      <c r="M464" s="88"/>
      <c r="N464" s="165"/>
      <c r="O464" s="88" t="s">
        <v>727</v>
      </c>
      <c r="P464" s="29"/>
      <c r="Q464" s="30">
        <v>100000</v>
      </c>
      <c r="R464" s="30">
        <f>IF(K464=1,Q464+Q464*$C$770,IF(K464=2,Q464+Q464*$C$771,IF(K464=3,Q464+Q464*$C$772,IF(K464=4,Q464+Q464*$C$773,IF(K464=5,Q464+Q464*$C$774,IF(K464=6,Q464+Q464*$C$775))))))</f>
        <v>113950</v>
      </c>
      <c r="S464" s="22"/>
      <c r="T464" s="116"/>
      <c r="U464" s="111"/>
      <c r="V464" s="15"/>
    </row>
    <row r="465" spans="1:24" ht="15.75" customHeight="1" x14ac:dyDescent="0.3">
      <c r="A465" s="24" t="s">
        <v>588</v>
      </c>
      <c r="B465" s="25" t="s">
        <v>180</v>
      </c>
      <c r="C465" s="26"/>
      <c r="D465" s="27" t="s">
        <v>0</v>
      </c>
      <c r="E465" s="27" t="s">
        <v>345</v>
      </c>
      <c r="F465" s="24"/>
      <c r="G465" s="24"/>
      <c r="H465" s="24" t="s">
        <v>803</v>
      </c>
      <c r="I465" s="31" t="str">
        <f>CONCATENATE(H465,A465)</f>
        <v>820159061</v>
      </c>
      <c r="J465" s="28" t="s">
        <v>309</v>
      </c>
      <c r="K465" s="29">
        <v>4</v>
      </c>
      <c r="L465" s="88" t="s">
        <v>794</v>
      </c>
      <c r="M465" s="88"/>
      <c r="N465" s="165"/>
      <c r="O465" s="88" t="s">
        <v>741</v>
      </c>
      <c r="P465" s="29"/>
      <c r="Q465" s="30">
        <v>100000</v>
      </c>
      <c r="R465" s="30">
        <f>IF(K465=1,Q465+Q465*$C$770,IF(K465=2,Q465+Q465*$C$771,IF(K465=3,Q465+Q465*$C$772,IF(K465=4,Q465+Q465*$C$773,IF(K465=5,Q465+Q465*$C$774,IF(K465=6,Q465+Q465*$C$775))))))</f>
        <v>113950</v>
      </c>
      <c r="S465" s="22"/>
      <c r="T465" s="116"/>
      <c r="U465" s="111"/>
      <c r="V465" s="15"/>
    </row>
    <row r="466" spans="1:24" ht="15.75" customHeight="1" x14ac:dyDescent="0.3">
      <c r="A466" s="24" t="s">
        <v>621</v>
      </c>
      <c r="B466" s="25" t="s">
        <v>180</v>
      </c>
      <c r="C466" s="26"/>
      <c r="D466" s="27" t="s">
        <v>351</v>
      </c>
      <c r="E466" s="27" t="s">
        <v>351</v>
      </c>
      <c r="F466" s="24"/>
      <c r="G466" s="24"/>
      <c r="H466" s="24" t="s">
        <v>811</v>
      </c>
      <c r="I466" s="31" t="str">
        <f>CONCATENATE(H466,A466)</f>
        <v>842149031</v>
      </c>
      <c r="J466" s="28" t="s">
        <v>353</v>
      </c>
      <c r="K466" s="29">
        <v>4</v>
      </c>
      <c r="L466" s="88" t="s">
        <v>793</v>
      </c>
      <c r="M466" s="88"/>
      <c r="N466" s="165"/>
      <c r="O466" s="88" t="s">
        <v>727</v>
      </c>
      <c r="P466" s="29"/>
      <c r="Q466" s="30">
        <v>1700000</v>
      </c>
      <c r="R466" s="30">
        <f>IF(K466=1,Q466+Q466*$C$770,IF(K466=2,Q466+Q466*$C$771,IF(K466=3,Q466+Q466*$C$772,IF(K466=4,Q466+Q466*$C$773,IF(K466=5,Q466+Q466*$C$774,IF(K466=6,Q466+Q466*$C$775))))))</f>
        <v>1937150</v>
      </c>
      <c r="S466" s="22"/>
      <c r="T466" s="116"/>
      <c r="U466" s="111"/>
      <c r="V466" s="15"/>
      <c r="W466" s="32"/>
      <c r="X466" s="32"/>
    </row>
    <row r="467" spans="1:24" ht="15.75" customHeight="1" x14ac:dyDescent="0.3">
      <c r="A467" s="24" t="s">
        <v>621</v>
      </c>
      <c r="B467" s="25" t="s">
        <v>180</v>
      </c>
      <c r="C467" s="26"/>
      <c r="D467" s="27" t="s">
        <v>351</v>
      </c>
      <c r="E467" s="27" t="s">
        <v>351</v>
      </c>
      <c r="F467" s="24"/>
      <c r="G467" s="24"/>
      <c r="H467" s="24" t="s">
        <v>812</v>
      </c>
      <c r="I467" s="31" t="str">
        <f>CONCATENATE(H467,A467)</f>
        <v>842159031</v>
      </c>
      <c r="J467" s="28" t="s">
        <v>353</v>
      </c>
      <c r="K467" s="29">
        <v>4</v>
      </c>
      <c r="L467" s="88" t="s">
        <v>794</v>
      </c>
      <c r="M467" s="88"/>
      <c r="N467" s="165"/>
      <c r="O467" s="88" t="s">
        <v>741</v>
      </c>
      <c r="P467" s="29"/>
      <c r="Q467" s="30">
        <v>1700000</v>
      </c>
      <c r="R467" s="30">
        <f>IF(K467=1,Q467+Q467*$C$770,IF(K467=2,Q467+Q467*$C$771,IF(K467=3,Q467+Q467*$C$772,IF(K467=4,Q467+Q467*$C$773,IF(K467=5,Q467+Q467*$C$774,IF(K467=6,Q467+Q467*$C$775))))))</f>
        <v>1937150</v>
      </c>
      <c r="S467" s="22"/>
      <c r="T467" s="116"/>
      <c r="U467" s="111"/>
      <c r="V467" s="15"/>
      <c r="W467" s="32"/>
      <c r="X467" s="32"/>
    </row>
    <row r="468" spans="1:24" s="32" customFormat="1" ht="15.75" customHeight="1" x14ac:dyDescent="0.3">
      <c r="A468" s="24" t="s">
        <v>588</v>
      </c>
      <c r="B468" s="25" t="s">
        <v>180</v>
      </c>
      <c r="C468" s="26"/>
      <c r="D468" s="27" t="s">
        <v>351</v>
      </c>
      <c r="E468" s="27" t="s">
        <v>351</v>
      </c>
      <c r="F468" s="24"/>
      <c r="G468" s="24"/>
      <c r="H468" s="24" t="s">
        <v>820</v>
      </c>
      <c r="I468" s="31" t="str">
        <f>CONCATENATE(H468,A468)</f>
        <v>832449061</v>
      </c>
      <c r="J468" s="28" t="s">
        <v>354</v>
      </c>
      <c r="K468" s="29">
        <v>4</v>
      </c>
      <c r="L468" s="88" t="s">
        <v>793</v>
      </c>
      <c r="M468" s="88"/>
      <c r="N468" s="165"/>
      <c r="O468" s="88" t="s">
        <v>727</v>
      </c>
      <c r="P468" s="29"/>
      <c r="Q468" s="30">
        <v>210161</v>
      </c>
      <c r="R468" s="30">
        <f>IF(K468=1,Q468+Q468*$C$770,IF(K468=2,Q468+Q468*$C$771,IF(K468=3,Q468+Q468*$C$772,IF(K468=4,Q468+Q468*$C$773,IF(K468=5,Q468+Q468*$C$774,IF(K468=6,Q468+Q468*$C$775))))))</f>
        <v>239478.4595</v>
      </c>
      <c r="S468" s="22"/>
      <c r="T468" s="116"/>
      <c r="U468" s="111"/>
      <c r="V468" s="15"/>
    </row>
    <row r="469" spans="1:24" s="32" customFormat="1" ht="15.75" customHeight="1" x14ac:dyDescent="0.3">
      <c r="A469" s="24" t="s">
        <v>588</v>
      </c>
      <c r="B469" s="25" t="s">
        <v>180</v>
      </c>
      <c r="C469" s="26"/>
      <c r="D469" s="27" t="s">
        <v>351</v>
      </c>
      <c r="E469" s="27" t="s">
        <v>351</v>
      </c>
      <c r="F469" s="24"/>
      <c r="G469" s="24"/>
      <c r="H469" s="24" t="s">
        <v>821</v>
      </c>
      <c r="I469" s="31" t="str">
        <f>CONCATENATE(H469,A469)</f>
        <v>832459061</v>
      </c>
      <c r="J469" s="28" t="s">
        <v>354</v>
      </c>
      <c r="K469" s="29">
        <v>4</v>
      </c>
      <c r="L469" s="88" t="s">
        <v>794</v>
      </c>
      <c r="M469" s="88"/>
      <c r="N469" s="165"/>
      <c r="O469" s="88" t="s">
        <v>741</v>
      </c>
      <c r="P469" s="29"/>
      <c r="Q469" s="30">
        <v>210161</v>
      </c>
      <c r="R469" s="30">
        <f>IF(K469=1,Q469+Q469*$C$770,IF(K469=2,Q469+Q469*$C$771,IF(K469=3,Q469+Q469*$C$772,IF(K469=4,Q469+Q469*$C$773,IF(K469=5,Q469+Q469*$C$774,IF(K469=6,Q469+Q469*$C$775))))))</f>
        <v>239478.4595</v>
      </c>
      <c r="S469" s="22"/>
      <c r="T469" s="116"/>
      <c r="U469" s="111"/>
      <c r="V469" s="15"/>
    </row>
    <row r="470" spans="1:24" s="32" customFormat="1" ht="15.75" customHeight="1" x14ac:dyDescent="0.3">
      <c r="A470" s="24" t="s">
        <v>588</v>
      </c>
      <c r="B470" s="25" t="s">
        <v>180</v>
      </c>
      <c r="C470" s="26"/>
      <c r="D470" s="27" t="s">
        <v>351</v>
      </c>
      <c r="E470" s="27" t="s">
        <v>351</v>
      </c>
      <c r="F470" s="24"/>
      <c r="G470" s="24"/>
      <c r="H470" s="24" t="s">
        <v>829</v>
      </c>
      <c r="I470" s="31" t="str">
        <f>CONCATENATE(H470,A470)</f>
        <v>832649061</v>
      </c>
      <c r="J470" s="28" t="s">
        <v>412</v>
      </c>
      <c r="K470" s="29">
        <v>4</v>
      </c>
      <c r="L470" s="88" t="s">
        <v>779</v>
      </c>
      <c r="M470" s="88"/>
      <c r="N470" s="165"/>
      <c r="O470" s="88" t="s">
        <v>727</v>
      </c>
      <c r="P470" s="29"/>
      <c r="Q470" s="30">
        <v>150000</v>
      </c>
      <c r="R470" s="30">
        <f>IF(K470=1,Q470+Q470*$C$770,IF(K470=2,Q470+Q470*$C$771,IF(K470=3,Q470+Q470*$C$772,IF(K470=4,Q470+Q470*$C$773,IF(K470=5,Q470+Q470*$C$774,IF(K470=6,Q470+Q470*$C$775))))))</f>
        <v>170925</v>
      </c>
      <c r="S470" s="22"/>
      <c r="T470" s="116"/>
      <c r="U470" s="111"/>
      <c r="V470" s="15"/>
    </row>
    <row r="471" spans="1:24" s="32" customFormat="1" ht="15.75" customHeight="1" x14ac:dyDescent="0.3">
      <c r="A471" s="24" t="s">
        <v>588</v>
      </c>
      <c r="B471" s="25" t="s">
        <v>180</v>
      </c>
      <c r="C471" s="26"/>
      <c r="D471" s="27" t="s">
        <v>351</v>
      </c>
      <c r="E471" s="27" t="s">
        <v>351</v>
      </c>
      <c r="F471" s="24"/>
      <c r="G471" s="24"/>
      <c r="H471" s="24" t="s">
        <v>830</v>
      </c>
      <c r="I471" s="31" t="str">
        <f>CONCATENATE(H471,A471)</f>
        <v>832659061</v>
      </c>
      <c r="J471" s="28" t="s">
        <v>412</v>
      </c>
      <c r="K471" s="29">
        <v>4</v>
      </c>
      <c r="L471" s="88" t="s">
        <v>781</v>
      </c>
      <c r="M471" s="88"/>
      <c r="N471" s="165"/>
      <c r="O471" s="88" t="s">
        <v>741</v>
      </c>
      <c r="P471" s="29"/>
      <c r="Q471" s="30">
        <v>150000</v>
      </c>
      <c r="R471" s="30">
        <f>IF(K471=1,Q471+Q471*$C$770,IF(K471=2,Q471+Q471*$C$771,IF(K471=3,Q471+Q471*$C$772,IF(K471=4,Q471+Q471*$C$773,IF(K471=5,Q471+Q471*$C$774,IF(K471=6,Q471+Q471*$C$775))))))</f>
        <v>170925</v>
      </c>
      <c r="S471" s="22"/>
      <c r="T471" s="116"/>
      <c r="U471" s="111"/>
      <c r="V471" s="15"/>
    </row>
    <row r="472" spans="1:24" s="32" customFormat="1" ht="15.75" customHeight="1" x14ac:dyDescent="0.3">
      <c r="A472" s="24" t="s">
        <v>627</v>
      </c>
      <c r="B472" s="25" t="s">
        <v>180</v>
      </c>
      <c r="C472" s="26"/>
      <c r="D472" s="27" t="s">
        <v>351</v>
      </c>
      <c r="E472" s="27" t="s">
        <v>351</v>
      </c>
      <c r="F472" s="24"/>
      <c r="G472" s="24"/>
      <c r="H472" s="24" t="s">
        <v>838</v>
      </c>
      <c r="I472" s="31" t="str">
        <f>CONCATENATE(H472,A472)</f>
        <v>000040000</v>
      </c>
      <c r="J472" s="28" t="s">
        <v>352</v>
      </c>
      <c r="K472" s="29">
        <v>4</v>
      </c>
      <c r="L472" s="88" t="s">
        <v>793</v>
      </c>
      <c r="M472" s="88"/>
      <c r="N472" s="165"/>
      <c r="O472" s="88" t="s">
        <v>727</v>
      </c>
      <c r="P472" s="29"/>
      <c r="Q472" s="30">
        <v>38816856</v>
      </c>
      <c r="R472" s="30">
        <f>IF(K472=1,Q472+Q472*$C$770,IF(K472=2,Q472+Q472*$C$771,IF(K472=3,Q472+Q472*$C$772,IF(K472=4,Q472+Q472*$C$773,IF(K472=5,Q472+Q472*$C$774,IF(K472=6,Q472+Q472*$C$775))))))</f>
        <v>44231807.412</v>
      </c>
      <c r="S472" s="22"/>
      <c r="T472" s="116"/>
      <c r="U472" s="111"/>
      <c r="V472" s="15"/>
      <c r="W472" s="14"/>
      <c r="X472" s="14"/>
    </row>
    <row r="473" spans="1:24" s="32" customFormat="1" ht="15.75" customHeight="1" x14ac:dyDescent="0.3">
      <c r="A473" s="24" t="s">
        <v>627</v>
      </c>
      <c r="B473" s="25" t="s">
        <v>180</v>
      </c>
      <c r="C473" s="26"/>
      <c r="D473" s="27" t="s">
        <v>351</v>
      </c>
      <c r="E473" s="27" t="s">
        <v>351</v>
      </c>
      <c r="F473" s="24"/>
      <c r="G473" s="24"/>
      <c r="H473" s="24" t="s">
        <v>839</v>
      </c>
      <c r="I473" s="31" t="str">
        <f>CONCATENATE(H473,A473)</f>
        <v>000050000</v>
      </c>
      <c r="J473" s="28" t="s">
        <v>352</v>
      </c>
      <c r="K473" s="29">
        <v>4</v>
      </c>
      <c r="L473" s="88" t="s">
        <v>794</v>
      </c>
      <c r="M473" s="88"/>
      <c r="N473" s="165"/>
      <c r="O473" s="88" t="s">
        <v>741</v>
      </c>
      <c r="P473" s="29"/>
      <c r="Q473" s="30">
        <v>38816856</v>
      </c>
      <c r="R473" s="30">
        <f>IF(K473=1,Q473+Q473*$C$770,IF(K473=2,Q473+Q473*$C$771,IF(K473=3,Q473+Q473*$C$772,IF(K473=4,Q473+Q473*$C$773,IF(K473=5,Q473+Q473*$C$774,IF(K473=6,Q473+Q473*$C$775))))))</f>
        <v>44231807.412</v>
      </c>
      <c r="S473" s="22"/>
      <c r="T473" s="116"/>
      <c r="U473" s="111"/>
      <c r="V473" s="15"/>
      <c r="W473" s="14"/>
      <c r="X473" s="14"/>
    </row>
    <row r="474" spans="1:24" s="32" customFormat="1" ht="15.75" customHeight="1" x14ac:dyDescent="0.3">
      <c r="A474" s="24" t="s">
        <v>588</v>
      </c>
      <c r="B474" s="25" t="s">
        <v>180</v>
      </c>
      <c r="C474" s="26"/>
      <c r="D474" s="27" t="s">
        <v>12</v>
      </c>
      <c r="E474" s="27" t="s">
        <v>345</v>
      </c>
      <c r="F474" s="24"/>
      <c r="G474" s="24"/>
      <c r="H474" s="24" t="s">
        <v>847</v>
      </c>
      <c r="I474" s="31" t="str">
        <f>CONCATENATE(H474,A474)</f>
        <v>861649061</v>
      </c>
      <c r="J474" s="28" t="s">
        <v>313</v>
      </c>
      <c r="K474" s="29">
        <v>4</v>
      </c>
      <c r="L474" s="88" t="s">
        <v>793</v>
      </c>
      <c r="M474" s="88"/>
      <c r="N474" s="165"/>
      <c r="O474" s="88" t="s">
        <v>727</v>
      </c>
      <c r="P474" s="29"/>
      <c r="Q474" s="30">
        <v>850000</v>
      </c>
      <c r="R474" s="30">
        <f>IF(K474=1,Q474+Q474*$C$770,IF(K474=2,Q474+Q474*$C$771,IF(K474=3,Q474+Q474*$C$772,IF(K474=4,Q474+Q474*$C$773,IF(K474=5,Q474+Q474*$C$774,IF(K474=6,Q474+Q474*$C$775))))))</f>
        <v>968575</v>
      </c>
      <c r="S474" s="22"/>
      <c r="T474" s="116"/>
      <c r="U474" s="111"/>
      <c r="V474" s="15"/>
      <c r="W474" s="14"/>
      <c r="X474" s="14"/>
    </row>
    <row r="475" spans="1:24" s="32" customFormat="1" ht="15.75" customHeight="1" x14ac:dyDescent="0.3">
      <c r="A475" s="24" t="s">
        <v>588</v>
      </c>
      <c r="B475" s="25" t="s">
        <v>180</v>
      </c>
      <c r="C475" s="26"/>
      <c r="D475" s="27" t="s">
        <v>12</v>
      </c>
      <c r="E475" s="27" t="s">
        <v>345</v>
      </c>
      <c r="F475" s="24"/>
      <c r="G475" s="24"/>
      <c r="H475" s="24" t="s">
        <v>848</v>
      </c>
      <c r="I475" s="31" t="str">
        <f>CONCATENATE(H475,A475)</f>
        <v>861659061</v>
      </c>
      <c r="J475" s="28" t="s">
        <v>313</v>
      </c>
      <c r="K475" s="29">
        <v>4</v>
      </c>
      <c r="L475" s="88" t="s">
        <v>794</v>
      </c>
      <c r="M475" s="88"/>
      <c r="N475" s="165"/>
      <c r="O475" s="88" t="s">
        <v>741</v>
      </c>
      <c r="P475" s="29"/>
      <c r="Q475" s="30">
        <v>850000</v>
      </c>
      <c r="R475" s="30">
        <f>IF(K475=1,Q475+Q475*$C$770,IF(K475=2,Q475+Q475*$C$771,IF(K475=3,Q475+Q475*$C$772,IF(K475=4,Q475+Q475*$C$773,IF(K475=5,Q475+Q475*$C$774,IF(K475=6,Q475+Q475*$C$775))))))</f>
        <v>968575</v>
      </c>
      <c r="S475" s="22"/>
      <c r="T475" s="116"/>
      <c r="U475" s="111"/>
      <c r="V475" s="15"/>
      <c r="W475" s="14"/>
      <c r="X475" s="14"/>
    </row>
    <row r="476" spans="1:24" s="32" customFormat="1" ht="15.75" customHeight="1" x14ac:dyDescent="0.3">
      <c r="A476" s="24" t="s">
        <v>588</v>
      </c>
      <c r="B476" s="25" t="s">
        <v>180</v>
      </c>
      <c r="C476" s="26"/>
      <c r="D476" s="27" t="s">
        <v>12</v>
      </c>
      <c r="E476" s="27" t="s">
        <v>345</v>
      </c>
      <c r="F476" s="24"/>
      <c r="G476" s="24"/>
      <c r="H476" s="24"/>
      <c r="I476" s="31"/>
      <c r="J476" s="28" t="s">
        <v>762</v>
      </c>
      <c r="K476" s="29">
        <v>4</v>
      </c>
      <c r="L476" s="88" t="s">
        <v>793</v>
      </c>
      <c r="M476" s="88"/>
      <c r="N476" s="165"/>
      <c r="O476" s="88" t="s">
        <v>727</v>
      </c>
      <c r="P476" s="29"/>
      <c r="Q476" s="30">
        <v>50000</v>
      </c>
      <c r="R476" s="30">
        <f>IF(K476=1,Q476+Q476*$C$770,IF(K476=2,Q476+Q476*$C$771,IF(K476=3,Q476+Q476*$C$772,IF(K476=4,Q476+Q476*$C$773,IF(K476=5,Q476+Q476*$C$774,IF(K476=6,Q476+Q476*$C$775))))))</f>
        <v>56975</v>
      </c>
      <c r="S476" s="22"/>
      <c r="T476" s="116"/>
      <c r="U476" s="111"/>
      <c r="V476" s="15"/>
      <c r="W476" s="14"/>
      <c r="X476" s="14"/>
    </row>
    <row r="477" spans="1:24" s="32" customFormat="1" ht="15.75" customHeight="1" x14ac:dyDescent="0.3">
      <c r="A477" s="24" t="s">
        <v>588</v>
      </c>
      <c r="B477" s="25" t="s">
        <v>180</v>
      </c>
      <c r="C477" s="26"/>
      <c r="D477" s="27" t="s">
        <v>12</v>
      </c>
      <c r="E477" s="27" t="s">
        <v>345</v>
      </c>
      <c r="F477" s="24"/>
      <c r="G477" s="24"/>
      <c r="H477" s="24"/>
      <c r="I477" s="31"/>
      <c r="J477" s="28" t="s">
        <v>762</v>
      </c>
      <c r="K477" s="29">
        <v>4</v>
      </c>
      <c r="L477" s="88" t="s">
        <v>794</v>
      </c>
      <c r="M477" s="88"/>
      <c r="N477" s="165"/>
      <c r="O477" s="88" t="s">
        <v>741</v>
      </c>
      <c r="P477" s="29"/>
      <c r="Q477" s="30">
        <v>50000</v>
      </c>
      <c r="R477" s="30">
        <f>IF(K477=1,Q477+Q477*$C$770,IF(K477=2,Q477+Q477*$C$771,IF(K477=3,Q477+Q477*$C$772,IF(K477=4,Q477+Q477*$C$773,IF(K477=5,Q477+Q477*$C$774,IF(K477=6,Q477+Q477*$C$775))))))</f>
        <v>56975</v>
      </c>
      <c r="S477" s="22"/>
      <c r="T477" s="116"/>
      <c r="U477" s="111"/>
      <c r="V477" s="15"/>
      <c r="W477" s="14"/>
      <c r="X477" s="14"/>
    </row>
    <row r="478" spans="1:24" s="32" customFormat="1" ht="15.75" customHeight="1" x14ac:dyDescent="0.3">
      <c r="A478" s="24" t="s">
        <v>588</v>
      </c>
      <c r="B478" s="25" t="s">
        <v>180</v>
      </c>
      <c r="C478" s="26"/>
      <c r="D478" s="27" t="s">
        <v>12</v>
      </c>
      <c r="E478" s="27" t="s">
        <v>345</v>
      </c>
      <c r="F478" s="24"/>
      <c r="G478" s="24"/>
      <c r="H478" s="24" t="s">
        <v>856</v>
      </c>
      <c r="I478" s="31" t="str">
        <f>CONCATENATE(H478,A478)</f>
        <v>851849061</v>
      </c>
      <c r="J478" s="34" t="s">
        <v>314</v>
      </c>
      <c r="K478" s="29">
        <v>4</v>
      </c>
      <c r="L478" s="88" t="s">
        <v>793</v>
      </c>
      <c r="M478" s="88"/>
      <c r="N478" s="165"/>
      <c r="O478" s="88" t="s">
        <v>727</v>
      </c>
      <c r="P478" s="29"/>
      <c r="Q478" s="30">
        <v>200000</v>
      </c>
      <c r="R478" s="30">
        <f>IF(K478=1,Q478+Q478*$C$770,IF(K478=2,Q478+Q478*$C$771,IF(K478=3,Q478+Q478*$C$772,IF(K478=4,Q478+Q478*$C$773,IF(K478=5,Q478+Q478*$C$774,IF(K478=6,Q478+Q478*$C$775))))))</f>
        <v>227900</v>
      </c>
      <c r="S478" s="22"/>
      <c r="T478" s="116"/>
      <c r="U478" s="111"/>
      <c r="V478" s="15"/>
      <c r="W478" s="14"/>
      <c r="X478" s="14"/>
    </row>
    <row r="479" spans="1:24" s="32" customFormat="1" ht="15.75" customHeight="1" x14ac:dyDescent="0.3">
      <c r="A479" s="24" t="s">
        <v>588</v>
      </c>
      <c r="B479" s="25" t="s">
        <v>180</v>
      </c>
      <c r="C479" s="26"/>
      <c r="D479" s="27" t="s">
        <v>12</v>
      </c>
      <c r="E479" s="27" t="s">
        <v>345</v>
      </c>
      <c r="F479" s="24"/>
      <c r="G479" s="24"/>
      <c r="H479" s="24" t="s">
        <v>857</v>
      </c>
      <c r="I479" s="31" t="str">
        <f>CONCATENATE(H479,A479)</f>
        <v>851859061</v>
      </c>
      <c r="J479" s="34" t="s">
        <v>314</v>
      </c>
      <c r="K479" s="29">
        <v>4</v>
      </c>
      <c r="L479" s="88" t="s">
        <v>794</v>
      </c>
      <c r="M479" s="88"/>
      <c r="N479" s="165"/>
      <c r="O479" s="88" t="s">
        <v>741</v>
      </c>
      <c r="P479" s="29"/>
      <c r="Q479" s="30">
        <v>200000</v>
      </c>
      <c r="R479" s="30">
        <f>IF(K479=1,Q479+Q479*$C$770,IF(K479=2,Q479+Q479*$C$771,IF(K479=3,Q479+Q479*$C$772,IF(K479=4,Q479+Q479*$C$773,IF(K479=5,Q479+Q479*$C$774,IF(K479=6,Q479+Q479*$C$775))))))</f>
        <v>227900</v>
      </c>
      <c r="S479" s="22"/>
      <c r="T479" s="116"/>
      <c r="U479" s="111"/>
      <c r="V479" s="15"/>
      <c r="W479" s="14"/>
      <c r="X479" s="14"/>
    </row>
    <row r="480" spans="1:24" s="32" customFormat="1" ht="15.75" customHeight="1" x14ac:dyDescent="0.3">
      <c r="A480" s="24" t="s">
        <v>636</v>
      </c>
      <c r="B480" s="25" t="s">
        <v>180</v>
      </c>
      <c r="C480" s="26"/>
      <c r="D480" s="27" t="s">
        <v>12</v>
      </c>
      <c r="E480" s="27" t="s">
        <v>344</v>
      </c>
      <c r="F480" s="24"/>
      <c r="G480" s="24"/>
      <c r="H480" s="24" t="s">
        <v>856</v>
      </c>
      <c r="I480" s="31" t="str">
        <f>CONCATENATE(H480,A480)</f>
        <v>851849019</v>
      </c>
      <c r="J480" s="28" t="s">
        <v>315</v>
      </c>
      <c r="K480" s="29">
        <v>4</v>
      </c>
      <c r="L480" s="88" t="s">
        <v>793</v>
      </c>
      <c r="M480" s="88"/>
      <c r="N480" s="165"/>
      <c r="O480" s="88" t="s">
        <v>727</v>
      </c>
      <c r="P480" s="29"/>
      <c r="Q480" s="30">
        <v>500000</v>
      </c>
      <c r="R480" s="30">
        <f>IF(K480=1,Q480+Q480*$C$770,IF(K480=2,Q480+Q480*$C$771,IF(K480=3,Q480+Q480*$C$772,IF(K480=4,Q480+Q480*$C$773,IF(K480=5,Q480+Q480*$C$774,IF(K480=6,Q480+Q480*$C$775))))))</f>
        <v>569750</v>
      </c>
      <c r="S480" s="22"/>
      <c r="T480" s="116"/>
      <c r="U480" s="111"/>
      <c r="V480" s="15"/>
      <c r="W480" s="14"/>
      <c r="X480" s="14"/>
    </row>
    <row r="481" spans="1:24" s="32" customFormat="1" ht="15.75" customHeight="1" x14ac:dyDescent="0.3">
      <c r="A481" s="24" t="s">
        <v>636</v>
      </c>
      <c r="B481" s="25" t="s">
        <v>180</v>
      </c>
      <c r="C481" s="26"/>
      <c r="D481" s="27" t="s">
        <v>12</v>
      </c>
      <c r="E481" s="27" t="s">
        <v>344</v>
      </c>
      <c r="F481" s="24"/>
      <c r="G481" s="24"/>
      <c r="H481" s="24" t="s">
        <v>857</v>
      </c>
      <c r="I481" s="31" t="str">
        <f>CONCATENATE(H481,A481)</f>
        <v>851859019</v>
      </c>
      <c r="J481" s="28" t="s">
        <v>315</v>
      </c>
      <c r="K481" s="29">
        <v>4</v>
      </c>
      <c r="L481" s="88" t="s">
        <v>794</v>
      </c>
      <c r="M481" s="88"/>
      <c r="N481" s="165"/>
      <c r="O481" s="88" t="s">
        <v>741</v>
      </c>
      <c r="P481" s="29"/>
      <c r="Q481" s="30">
        <v>500000</v>
      </c>
      <c r="R481" s="30">
        <f>IF(K481=1,Q481+Q481*$C$770,IF(K481=2,Q481+Q481*$C$771,IF(K481=3,Q481+Q481*$C$772,IF(K481=4,Q481+Q481*$C$773,IF(K481=5,Q481+Q481*$C$774,IF(K481=6,Q481+Q481*$C$775))))))</f>
        <v>569750</v>
      </c>
      <c r="S481" s="22"/>
      <c r="T481" s="116"/>
      <c r="U481" s="111"/>
      <c r="V481" s="15"/>
      <c r="W481" s="14"/>
      <c r="X481" s="14"/>
    </row>
    <row r="482" spans="1:24" s="32" customFormat="1" ht="15.75" customHeight="1" x14ac:dyDescent="0.3">
      <c r="A482" s="24" t="s">
        <v>588</v>
      </c>
      <c r="B482" s="25" t="s">
        <v>180</v>
      </c>
      <c r="C482" s="26"/>
      <c r="D482" s="27" t="s">
        <v>12</v>
      </c>
      <c r="E482" s="27" t="s">
        <v>345</v>
      </c>
      <c r="F482" s="24"/>
      <c r="G482" s="24"/>
      <c r="H482" s="24" t="s">
        <v>865</v>
      </c>
      <c r="I482" s="31" t="str">
        <f>CONCATENATE(H482,A482)</f>
        <v>851249061</v>
      </c>
      <c r="J482" s="28" t="s">
        <v>360</v>
      </c>
      <c r="K482" s="29">
        <v>4</v>
      </c>
      <c r="L482" s="88" t="s">
        <v>793</v>
      </c>
      <c r="M482" s="88"/>
      <c r="N482" s="165"/>
      <c r="O482" s="88" t="s">
        <v>727</v>
      </c>
      <c r="P482" s="29"/>
      <c r="Q482" s="30">
        <v>300000</v>
      </c>
      <c r="R482" s="30">
        <f>IF(K482=1,Q482+Q482*$C$770,IF(K482=2,Q482+Q482*$C$771,IF(K482=3,Q482+Q482*$C$772,IF(K482=4,Q482+Q482*$C$773,IF(K482=5,Q482+Q482*$C$774,IF(K482=6,Q482+Q482*$C$775))))))</f>
        <v>341850</v>
      </c>
      <c r="S482" s="22"/>
      <c r="T482" s="116"/>
      <c r="U482" s="111"/>
      <c r="V482" s="14"/>
      <c r="W482" s="14"/>
      <c r="X482" s="14"/>
    </row>
    <row r="483" spans="1:24" s="32" customFormat="1" ht="15.75" customHeight="1" x14ac:dyDescent="0.3">
      <c r="A483" s="24" t="s">
        <v>588</v>
      </c>
      <c r="B483" s="25" t="s">
        <v>180</v>
      </c>
      <c r="C483" s="26"/>
      <c r="D483" s="27" t="s">
        <v>12</v>
      </c>
      <c r="E483" s="27" t="s">
        <v>345</v>
      </c>
      <c r="F483" s="24"/>
      <c r="G483" s="24"/>
      <c r="H483" s="24" t="s">
        <v>866</v>
      </c>
      <c r="I483" s="31" t="str">
        <f>CONCATENATE(H483,A483)</f>
        <v>851259061</v>
      </c>
      <c r="J483" s="28" t="s">
        <v>360</v>
      </c>
      <c r="K483" s="29">
        <v>4</v>
      </c>
      <c r="L483" s="88" t="s">
        <v>794</v>
      </c>
      <c r="M483" s="88"/>
      <c r="N483" s="165"/>
      <c r="O483" s="88" t="s">
        <v>741</v>
      </c>
      <c r="P483" s="29"/>
      <c r="Q483" s="30">
        <v>300000</v>
      </c>
      <c r="R483" s="30">
        <f>IF(K483=1,Q483+Q483*$C$770,IF(K483=2,Q483+Q483*$C$771,IF(K483=3,Q483+Q483*$C$772,IF(K483=4,Q483+Q483*$C$773,IF(K483=5,Q483+Q483*$C$774,IF(K483=6,Q483+Q483*$C$775))))))</f>
        <v>341850</v>
      </c>
      <c r="S483" s="22"/>
      <c r="T483" s="116"/>
      <c r="U483" s="111"/>
      <c r="V483" s="15"/>
    </row>
    <row r="484" spans="1:24" s="32" customFormat="1" ht="15.75" customHeight="1" x14ac:dyDescent="0.3">
      <c r="A484" s="24" t="s">
        <v>620</v>
      </c>
      <c r="B484" s="25" t="s">
        <v>180</v>
      </c>
      <c r="C484" s="26"/>
      <c r="D484" s="27" t="s">
        <v>0</v>
      </c>
      <c r="E484" s="27" t="s">
        <v>0</v>
      </c>
      <c r="F484" s="24"/>
      <c r="G484" s="24"/>
      <c r="H484" s="24" t="s">
        <v>874</v>
      </c>
      <c r="I484" s="31" t="str">
        <f>CONCATENATE(H484,A484)</f>
        <v>820049430</v>
      </c>
      <c r="J484" s="34" t="s">
        <v>310</v>
      </c>
      <c r="K484" s="29">
        <v>4</v>
      </c>
      <c r="L484" s="88" t="s">
        <v>793</v>
      </c>
      <c r="M484" s="88"/>
      <c r="N484" s="165"/>
      <c r="O484" s="88" t="s">
        <v>727</v>
      </c>
      <c r="P484" s="29"/>
      <c r="Q484" s="30">
        <v>60000</v>
      </c>
      <c r="R484" s="30">
        <f>IF(K484=1,Q484+Q484*$C$770,IF(K484=2,Q484+Q484*$C$771,IF(K484=3,Q484+Q484*$C$772,IF(K484=4,Q484+Q484*$C$773,IF(K484=5,Q484+Q484*$C$774,IF(K484=6,Q484+Q484*$C$775))))))</f>
        <v>68370</v>
      </c>
      <c r="S484" s="22"/>
      <c r="T484" s="116"/>
      <c r="U484" s="111"/>
      <c r="V484" s="15"/>
    </row>
    <row r="485" spans="1:24" s="32" customFormat="1" ht="15.75" customHeight="1" x14ac:dyDescent="0.3">
      <c r="A485" s="24" t="s">
        <v>620</v>
      </c>
      <c r="B485" s="25" t="s">
        <v>180</v>
      </c>
      <c r="C485" s="26"/>
      <c r="D485" s="27" t="s">
        <v>0</v>
      </c>
      <c r="E485" s="27" t="s">
        <v>0</v>
      </c>
      <c r="F485" s="24"/>
      <c r="G485" s="24"/>
      <c r="H485" s="24" t="s">
        <v>875</v>
      </c>
      <c r="I485" s="31" t="str">
        <f>CONCATENATE(H485,A485)</f>
        <v>820059430</v>
      </c>
      <c r="J485" s="34" t="s">
        <v>310</v>
      </c>
      <c r="K485" s="29">
        <v>4</v>
      </c>
      <c r="L485" s="88" t="s">
        <v>794</v>
      </c>
      <c r="M485" s="88"/>
      <c r="N485" s="165"/>
      <c r="O485" s="88" t="s">
        <v>741</v>
      </c>
      <c r="P485" s="29"/>
      <c r="Q485" s="30">
        <v>60000</v>
      </c>
      <c r="R485" s="30">
        <f>IF(K485=1,Q485+Q485*$C$770,IF(K485=2,Q485+Q485*$C$771,IF(K485=3,Q485+Q485*$C$772,IF(K485=4,Q485+Q485*$C$773,IF(K485=5,Q485+Q485*$C$774,IF(K485=6,Q485+Q485*$C$775))))))</f>
        <v>68370</v>
      </c>
      <c r="S485" s="22"/>
      <c r="T485" s="116"/>
      <c r="U485" s="111"/>
      <c r="V485" s="15"/>
      <c r="W485" s="14"/>
      <c r="X485" s="14"/>
    </row>
    <row r="486" spans="1:24" s="32" customFormat="1" ht="15.75" customHeight="1" x14ac:dyDescent="0.3">
      <c r="A486" s="24" t="s">
        <v>588</v>
      </c>
      <c r="B486" s="25" t="s">
        <v>180</v>
      </c>
      <c r="C486" s="26"/>
      <c r="D486" s="27" t="s">
        <v>12</v>
      </c>
      <c r="E486" s="27" t="s">
        <v>345</v>
      </c>
      <c r="F486" s="24"/>
      <c r="G486" s="24"/>
      <c r="H486" s="24" t="s">
        <v>883</v>
      </c>
      <c r="I486" s="31" t="str">
        <f>CONCATENATE(H486,A486)</f>
        <v>851149061</v>
      </c>
      <c r="J486" s="34" t="s">
        <v>316</v>
      </c>
      <c r="K486" s="29">
        <v>4</v>
      </c>
      <c r="L486" s="88" t="s">
        <v>793</v>
      </c>
      <c r="M486" s="88"/>
      <c r="N486" s="165"/>
      <c r="O486" s="88" t="s">
        <v>727</v>
      </c>
      <c r="P486" s="29"/>
      <c r="Q486" s="30">
        <v>250000</v>
      </c>
      <c r="R486" s="30">
        <f>IF(K486=1,Q486+Q486*$C$770,IF(K486=2,Q486+Q486*$C$771,IF(K486=3,Q486+Q486*$C$772,IF(K486=4,Q486+Q486*$C$773,IF(K486=5,Q486+Q486*$C$774,IF(K486=6,Q486+Q486*$C$775))))))</f>
        <v>284875</v>
      </c>
      <c r="S486" s="22"/>
      <c r="T486" s="116"/>
      <c r="U486" s="111"/>
      <c r="V486" s="15"/>
      <c r="W486" s="14"/>
      <c r="X486" s="14"/>
    </row>
    <row r="487" spans="1:24" s="32" customFormat="1" ht="15.75" customHeight="1" x14ac:dyDescent="0.3">
      <c r="A487" s="24" t="s">
        <v>588</v>
      </c>
      <c r="B487" s="25" t="s">
        <v>180</v>
      </c>
      <c r="C487" s="26"/>
      <c r="D487" s="27" t="s">
        <v>12</v>
      </c>
      <c r="E487" s="27" t="s">
        <v>345</v>
      </c>
      <c r="F487" s="24"/>
      <c r="G487" s="24"/>
      <c r="H487" s="24" t="s">
        <v>884</v>
      </c>
      <c r="I487" s="31" t="str">
        <f>CONCATENATE(H487,A487)</f>
        <v>851159061</v>
      </c>
      <c r="J487" s="34" t="s">
        <v>316</v>
      </c>
      <c r="K487" s="29">
        <v>4</v>
      </c>
      <c r="L487" s="88" t="s">
        <v>794</v>
      </c>
      <c r="M487" s="88"/>
      <c r="N487" s="165"/>
      <c r="O487" s="88" t="s">
        <v>741</v>
      </c>
      <c r="P487" s="29"/>
      <c r="Q487" s="30">
        <v>250000</v>
      </c>
      <c r="R487" s="30">
        <f>IF(K487=1,Q487+Q487*$C$770,IF(K487=2,Q487+Q487*$C$771,IF(K487=3,Q487+Q487*$C$772,IF(K487=4,Q487+Q487*$C$773,IF(K487=5,Q487+Q487*$C$774,IF(K487=6,Q487+Q487*$C$775))))))</f>
        <v>284875</v>
      </c>
      <c r="S487" s="22"/>
      <c r="T487" s="116"/>
      <c r="U487" s="111"/>
      <c r="V487" s="15"/>
    </row>
    <row r="488" spans="1:24" ht="15.75" customHeight="1" x14ac:dyDescent="0.3">
      <c r="A488" s="24" t="s">
        <v>588</v>
      </c>
      <c r="B488" s="25" t="s">
        <v>180</v>
      </c>
      <c r="C488" s="26"/>
      <c r="D488" s="27" t="s">
        <v>12</v>
      </c>
      <c r="E488" s="27" t="s">
        <v>345</v>
      </c>
      <c r="F488" s="24"/>
      <c r="G488" s="24"/>
      <c r="H488" s="24" t="s">
        <v>892</v>
      </c>
      <c r="I488" s="31" t="str">
        <f>CONCATENATE(H488,A488)</f>
        <v>861849061</v>
      </c>
      <c r="J488" s="28" t="s">
        <v>342</v>
      </c>
      <c r="K488" s="29">
        <v>4</v>
      </c>
      <c r="L488" s="88" t="s">
        <v>793</v>
      </c>
      <c r="M488" s="88"/>
      <c r="N488" s="165"/>
      <c r="O488" s="88" t="s">
        <v>727</v>
      </c>
      <c r="P488" s="29"/>
      <c r="Q488" s="30">
        <v>200000</v>
      </c>
      <c r="R488" s="30">
        <f>IF(K488=1,Q488+Q488*$C$770,IF(K488=2,Q488+Q488*$C$771,IF(K488=3,Q488+Q488*$C$772,IF(K488=4,Q488+Q488*$C$773,IF(K488=5,Q488+Q488*$C$774,IF(K488=6,Q488+Q488*$C$775))))))</f>
        <v>227900</v>
      </c>
      <c r="S488" s="22"/>
      <c r="T488" s="116"/>
      <c r="U488" s="111"/>
      <c r="V488" s="15"/>
      <c r="W488" s="32"/>
      <c r="X488" s="32"/>
    </row>
    <row r="489" spans="1:24" ht="15.75" customHeight="1" x14ac:dyDescent="0.3">
      <c r="A489" s="24" t="s">
        <v>588</v>
      </c>
      <c r="B489" s="25" t="s">
        <v>180</v>
      </c>
      <c r="C489" s="26"/>
      <c r="D489" s="27" t="s">
        <v>12</v>
      </c>
      <c r="E489" s="27" t="s">
        <v>345</v>
      </c>
      <c r="F489" s="24"/>
      <c r="G489" s="24"/>
      <c r="H489" s="24" t="s">
        <v>893</v>
      </c>
      <c r="I489" s="31" t="str">
        <f>CONCATENATE(H489,A489)</f>
        <v>861859061</v>
      </c>
      <c r="J489" s="28" t="s">
        <v>342</v>
      </c>
      <c r="K489" s="29">
        <v>4</v>
      </c>
      <c r="L489" s="88" t="s">
        <v>794</v>
      </c>
      <c r="M489" s="88"/>
      <c r="N489" s="165"/>
      <c r="O489" s="88" t="s">
        <v>741</v>
      </c>
      <c r="P489" s="29"/>
      <c r="Q489" s="30">
        <v>200000</v>
      </c>
      <c r="R489" s="30">
        <f>IF(K489=1,Q489+Q489*$C$770,IF(K489=2,Q489+Q489*$C$771,IF(K489=3,Q489+Q489*$C$772,IF(K489=4,Q489+Q489*$C$773,IF(K489=5,Q489+Q489*$C$774,IF(K489=6,Q489+Q489*$C$775))))))</f>
        <v>227900</v>
      </c>
      <c r="S489" s="22"/>
      <c r="T489" s="116"/>
      <c r="U489" s="111"/>
    </row>
    <row r="490" spans="1:24" s="32" customFormat="1" ht="15.75" customHeight="1" x14ac:dyDescent="0.3">
      <c r="A490" s="24" t="s">
        <v>588</v>
      </c>
      <c r="B490" s="25" t="s">
        <v>180</v>
      </c>
      <c r="C490" s="26"/>
      <c r="D490" s="27" t="s">
        <v>351</v>
      </c>
      <c r="E490" s="27" t="s">
        <v>351</v>
      </c>
      <c r="F490" s="24"/>
      <c r="G490" s="24"/>
      <c r="H490" s="24" t="s">
        <v>902</v>
      </c>
      <c r="I490" s="31" t="str">
        <f>CONCATENATE(H490,A490)</f>
        <v>851049061</v>
      </c>
      <c r="J490" s="28" t="s">
        <v>357</v>
      </c>
      <c r="K490" s="29">
        <v>4</v>
      </c>
      <c r="L490" s="88" t="s">
        <v>793</v>
      </c>
      <c r="M490" s="88"/>
      <c r="N490" s="165"/>
      <c r="O490" s="88" t="s">
        <v>727</v>
      </c>
      <c r="P490" s="29"/>
      <c r="Q490" s="30">
        <v>1261000</v>
      </c>
      <c r="R490" s="30">
        <f>IF(K490=1,Q490+Q490*$C$770,IF(K490=2,Q490+Q490*$C$771,IF(K490=3,Q490+Q490*$C$772,IF(K490=4,Q490+Q490*$C$773,IF(K490=5,Q490+Q490*$C$774,IF(K490=6,Q490+Q490*$C$775))))))</f>
        <v>1436909.5</v>
      </c>
      <c r="S490" s="22"/>
      <c r="T490" s="116"/>
      <c r="U490" s="111"/>
      <c r="V490" s="15"/>
    </row>
    <row r="491" spans="1:24" s="32" customFormat="1" ht="15.75" customHeight="1" x14ac:dyDescent="0.3">
      <c r="A491" s="24" t="s">
        <v>588</v>
      </c>
      <c r="B491" s="25" t="s">
        <v>180</v>
      </c>
      <c r="C491" s="26"/>
      <c r="D491" s="27" t="s">
        <v>351</v>
      </c>
      <c r="E491" s="27" t="s">
        <v>351</v>
      </c>
      <c r="F491" s="24"/>
      <c r="G491" s="24"/>
      <c r="H491" s="24" t="s">
        <v>903</v>
      </c>
      <c r="I491" s="31" t="str">
        <f>CONCATENATE(H491,A491)</f>
        <v>851059061</v>
      </c>
      <c r="J491" s="28" t="s">
        <v>357</v>
      </c>
      <c r="K491" s="29">
        <v>4</v>
      </c>
      <c r="L491" s="88" t="s">
        <v>794</v>
      </c>
      <c r="M491" s="88"/>
      <c r="N491" s="165"/>
      <c r="O491" s="88" t="s">
        <v>741</v>
      </c>
      <c r="P491" s="29"/>
      <c r="Q491" s="30">
        <v>1261000</v>
      </c>
      <c r="R491" s="30">
        <f>IF(K491=1,Q491+Q491*$C$770,IF(K491=2,Q491+Q491*$C$771,IF(K491=3,Q491+Q491*$C$772,IF(K491=4,Q491+Q491*$C$773,IF(K491=5,Q491+Q491*$C$774,IF(K491=6,Q491+Q491*$C$775))))))</f>
        <v>1436909.5</v>
      </c>
      <c r="S491" s="22"/>
      <c r="T491" s="116"/>
      <c r="U491" s="111"/>
      <c r="V491" s="15"/>
    </row>
    <row r="492" spans="1:24" s="32" customFormat="1" ht="15.75" customHeight="1" x14ac:dyDescent="0.3">
      <c r="A492" s="24" t="s">
        <v>588</v>
      </c>
      <c r="B492" s="25" t="s">
        <v>180</v>
      </c>
      <c r="C492" s="26"/>
      <c r="D492" s="27" t="s">
        <v>351</v>
      </c>
      <c r="E492" s="27" t="s">
        <v>351</v>
      </c>
      <c r="F492" s="24"/>
      <c r="G492" s="24"/>
      <c r="H492" s="24" t="s">
        <v>820</v>
      </c>
      <c r="I492" s="31" t="str">
        <f>CONCATENATE(H492,A492)</f>
        <v>832449061</v>
      </c>
      <c r="J492" s="28" t="s">
        <v>355</v>
      </c>
      <c r="K492" s="29">
        <v>4</v>
      </c>
      <c r="L492" s="88" t="s">
        <v>793</v>
      </c>
      <c r="M492" s="88"/>
      <c r="N492" s="165"/>
      <c r="O492" s="88" t="s">
        <v>727</v>
      </c>
      <c r="P492" s="29"/>
      <c r="Q492" s="30">
        <v>210000</v>
      </c>
      <c r="R492" s="30">
        <f>IF(K492=1,Q492+Q492*$C$770,IF(K492=2,Q492+Q492*$C$771,IF(K492=3,Q492+Q492*$C$772,IF(K492=4,Q492+Q492*$C$773,IF(K492=5,Q492+Q492*$C$774,IF(K492=6,Q492+Q492*$C$775))))))</f>
        <v>239295</v>
      </c>
      <c r="S492" s="22"/>
      <c r="T492" s="116"/>
      <c r="U492" s="111"/>
      <c r="V492" s="15"/>
      <c r="W492" s="14"/>
      <c r="X492" s="14"/>
    </row>
    <row r="493" spans="1:24" s="32" customFormat="1" ht="15.75" customHeight="1" x14ac:dyDescent="0.3">
      <c r="A493" s="24" t="s">
        <v>588</v>
      </c>
      <c r="B493" s="25" t="s">
        <v>180</v>
      </c>
      <c r="C493" s="26"/>
      <c r="D493" s="27" t="s">
        <v>351</v>
      </c>
      <c r="E493" s="27" t="s">
        <v>351</v>
      </c>
      <c r="F493" s="24"/>
      <c r="G493" s="24"/>
      <c r="H493" s="24" t="s">
        <v>821</v>
      </c>
      <c r="I493" s="31" t="str">
        <f>CONCATENATE(H493,A493)</f>
        <v>832459061</v>
      </c>
      <c r="J493" s="28" t="s">
        <v>355</v>
      </c>
      <c r="K493" s="29">
        <v>4</v>
      </c>
      <c r="L493" s="88" t="s">
        <v>794</v>
      </c>
      <c r="M493" s="88"/>
      <c r="N493" s="165"/>
      <c r="O493" s="88" t="s">
        <v>741</v>
      </c>
      <c r="P493" s="29"/>
      <c r="Q493" s="30">
        <v>210000</v>
      </c>
      <c r="R493" s="30">
        <f>IF(K493=1,Q493+Q493*$C$770,IF(K493=2,Q493+Q493*$C$771,IF(K493=3,Q493+Q493*$C$772,IF(K493=4,Q493+Q493*$C$773,IF(K493=5,Q493+Q493*$C$774,IF(K493=6,Q493+Q493*$C$775))))))</f>
        <v>239295</v>
      </c>
      <c r="S493" s="22"/>
      <c r="T493" s="116"/>
      <c r="U493" s="111"/>
      <c r="V493" s="15"/>
      <c r="W493" s="14"/>
      <c r="X493" s="14"/>
    </row>
    <row r="494" spans="1:24" s="32" customFormat="1" ht="15.75" customHeight="1" x14ac:dyDescent="0.3">
      <c r="A494" s="24" t="s">
        <v>619</v>
      </c>
      <c r="B494" s="25" t="s">
        <v>180</v>
      </c>
      <c r="C494" s="26"/>
      <c r="D494" s="27" t="s">
        <v>12</v>
      </c>
      <c r="E494" s="27" t="s">
        <v>345</v>
      </c>
      <c r="F494" s="24"/>
      <c r="G494" s="24"/>
      <c r="H494" s="24" t="s">
        <v>911</v>
      </c>
      <c r="I494" s="31" t="str">
        <f>CONCATENATE(H494,A494)</f>
        <v>861149002</v>
      </c>
      <c r="J494" s="28" t="s">
        <v>343</v>
      </c>
      <c r="K494" s="29">
        <v>4</v>
      </c>
      <c r="L494" s="88" t="s">
        <v>793</v>
      </c>
      <c r="M494" s="88"/>
      <c r="N494" s="165"/>
      <c r="O494" s="88" t="s">
        <v>727</v>
      </c>
      <c r="P494" s="29"/>
      <c r="Q494" s="30">
        <v>15000</v>
      </c>
      <c r="R494" s="30">
        <f>IF(K494=1,Q494+Q494*$C$770,IF(K494=2,Q494+Q494*$C$771,IF(K494=3,Q494+Q494*$C$772,IF(K494=4,Q494+Q494*$C$773,IF(K494=5,Q494+Q494*$C$774,IF(K494=6,Q494+Q494*$C$775))))))</f>
        <v>17092.5</v>
      </c>
      <c r="S494" s="22"/>
      <c r="T494" s="116"/>
      <c r="U494" s="111"/>
      <c r="V494" s="15"/>
    </row>
    <row r="495" spans="1:24" s="32" customFormat="1" ht="15.75" customHeight="1" x14ac:dyDescent="0.3">
      <c r="A495" s="24" t="s">
        <v>619</v>
      </c>
      <c r="B495" s="25" t="s">
        <v>180</v>
      </c>
      <c r="C495" s="26"/>
      <c r="D495" s="27" t="s">
        <v>12</v>
      </c>
      <c r="E495" s="27" t="s">
        <v>345</v>
      </c>
      <c r="F495" s="24"/>
      <c r="G495" s="24"/>
      <c r="H495" s="24" t="s">
        <v>912</v>
      </c>
      <c r="I495" s="31" t="str">
        <f>CONCATENATE(H495,A495)</f>
        <v>861159002</v>
      </c>
      <c r="J495" s="28" t="s">
        <v>343</v>
      </c>
      <c r="K495" s="29">
        <v>4</v>
      </c>
      <c r="L495" s="88" t="s">
        <v>794</v>
      </c>
      <c r="M495" s="88"/>
      <c r="N495" s="165"/>
      <c r="O495" s="88" t="s">
        <v>741</v>
      </c>
      <c r="P495" s="29"/>
      <c r="Q495" s="30">
        <v>15000</v>
      </c>
      <c r="R495" s="30">
        <f>IF(K495=1,Q495+Q495*$C$770,IF(K495=2,Q495+Q495*$C$771,IF(K495=3,Q495+Q495*$C$772,IF(K495=4,Q495+Q495*$C$773,IF(K495=5,Q495+Q495*$C$774,IF(K495=6,Q495+Q495*$C$775))))))</f>
        <v>17092.5</v>
      </c>
      <c r="S495" s="22"/>
      <c r="T495" s="116"/>
      <c r="U495" s="111"/>
      <c r="V495" s="15"/>
      <c r="W495" s="14"/>
      <c r="X495" s="14"/>
    </row>
    <row r="496" spans="1:24" s="32" customFormat="1" ht="15.75" customHeight="1" x14ac:dyDescent="0.3">
      <c r="A496" s="24" t="s">
        <v>588</v>
      </c>
      <c r="B496" s="25" t="s">
        <v>180</v>
      </c>
      <c r="C496" s="26"/>
      <c r="D496" s="27" t="s">
        <v>12</v>
      </c>
      <c r="E496" s="27" t="s">
        <v>345</v>
      </c>
      <c r="F496" s="24"/>
      <c r="G496" s="24"/>
      <c r="H496" s="24" t="s">
        <v>920</v>
      </c>
      <c r="I496" s="31" t="str">
        <f>CONCATENATE(H496,A496)</f>
        <v>861449061</v>
      </c>
      <c r="J496" s="34" t="s">
        <v>317</v>
      </c>
      <c r="K496" s="29">
        <v>4</v>
      </c>
      <c r="L496" s="88" t="s">
        <v>793</v>
      </c>
      <c r="M496" s="88"/>
      <c r="N496" s="165"/>
      <c r="O496" s="88" t="s">
        <v>727</v>
      </c>
      <c r="P496" s="29"/>
      <c r="Q496" s="30">
        <v>500000</v>
      </c>
      <c r="R496" s="30">
        <f>IF(K496=1,Q496+Q496*$C$770,IF(K496=2,Q496+Q496*$C$771,IF(K496=3,Q496+Q496*$C$772,IF(K496=4,Q496+Q496*$C$773,IF(K496=5,Q496+Q496*$C$774,IF(K496=6,Q496+Q496*$C$775))))))</f>
        <v>569750</v>
      </c>
      <c r="S496" s="22"/>
      <c r="T496" s="116"/>
      <c r="U496" s="111"/>
      <c r="V496" s="15"/>
    </row>
    <row r="497" spans="1:24" s="32" customFormat="1" ht="15.75" customHeight="1" x14ac:dyDescent="0.3">
      <c r="A497" s="24" t="s">
        <v>588</v>
      </c>
      <c r="B497" s="25" t="s">
        <v>180</v>
      </c>
      <c r="C497" s="26"/>
      <c r="D497" s="27" t="s">
        <v>12</v>
      </c>
      <c r="E497" s="27" t="s">
        <v>345</v>
      </c>
      <c r="F497" s="24"/>
      <c r="G497" s="24"/>
      <c r="H497" s="24" t="s">
        <v>921</v>
      </c>
      <c r="I497" s="31" t="str">
        <f>CONCATENATE(H497,A497)</f>
        <v>861459061</v>
      </c>
      <c r="J497" s="34" t="s">
        <v>317</v>
      </c>
      <c r="K497" s="29">
        <v>4</v>
      </c>
      <c r="L497" s="88" t="s">
        <v>794</v>
      </c>
      <c r="M497" s="88"/>
      <c r="N497" s="165"/>
      <c r="O497" s="88" t="s">
        <v>741</v>
      </c>
      <c r="P497" s="29"/>
      <c r="Q497" s="30">
        <v>500000</v>
      </c>
      <c r="R497" s="30">
        <f>IF(K497=1,Q497+Q497*$C$770,IF(K497=2,Q497+Q497*$C$771,IF(K497=3,Q497+Q497*$C$772,IF(K497=4,Q497+Q497*$C$773,IF(K497=5,Q497+Q497*$C$774,IF(K497=6,Q497+Q497*$C$775))))))</f>
        <v>569750</v>
      </c>
      <c r="S497" s="22"/>
      <c r="T497" s="116"/>
      <c r="U497" s="111"/>
      <c r="V497" s="15"/>
    </row>
    <row r="498" spans="1:24" s="32" customFormat="1" ht="15.75" customHeight="1" x14ac:dyDescent="0.3">
      <c r="A498" s="24" t="s">
        <v>588</v>
      </c>
      <c r="B498" s="25" t="s">
        <v>180</v>
      </c>
      <c r="C498" s="26"/>
      <c r="D498" s="27" t="s">
        <v>12</v>
      </c>
      <c r="E498" s="27" t="s">
        <v>345</v>
      </c>
      <c r="F498" s="24"/>
      <c r="G498" s="24"/>
      <c r="H498" s="24" t="s">
        <v>929</v>
      </c>
      <c r="I498" s="31" t="str">
        <f>CONCATENATE(H498,A498)</f>
        <v>810049061</v>
      </c>
      <c r="J498" s="34" t="s">
        <v>318</v>
      </c>
      <c r="K498" s="29">
        <v>4</v>
      </c>
      <c r="L498" s="88" t="s">
        <v>793</v>
      </c>
      <c r="M498" s="88"/>
      <c r="N498" s="165"/>
      <c r="O498" s="88" t="s">
        <v>727</v>
      </c>
      <c r="P498" s="29"/>
      <c r="Q498" s="30">
        <v>100000</v>
      </c>
      <c r="R498" s="30">
        <f>IF(K498=1,Q498+Q498*$C$770,IF(K498=2,Q498+Q498*$C$771,IF(K498=3,Q498+Q498*$C$772,IF(K498=4,Q498+Q498*$C$773,IF(K498=5,Q498+Q498*$C$774,IF(K498=6,Q498+Q498*$C$775))))))</f>
        <v>113950</v>
      </c>
      <c r="S498" s="22"/>
      <c r="T498" s="116"/>
      <c r="U498" s="111"/>
      <c r="V498" s="15"/>
    </row>
    <row r="499" spans="1:24" s="32" customFormat="1" ht="15.75" customHeight="1" x14ac:dyDescent="0.3">
      <c r="A499" s="24" t="s">
        <v>588</v>
      </c>
      <c r="B499" s="25" t="s">
        <v>180</v>
      </c>
      <c r="C499" s="26"/>
      <c r="D499" s="27" t="s">
        <v>12</v>
      </c>
      <c r="E499" s="27" t="s">
        <v>345</v>
      </c>
      <c r="F499" s="24"/>
      <c r="G499" s="24"/>
      <c r="H499" s="24" t="s">
        <v>930</v>
      </c>
      <c r="I499" s="31" t="str">
        <f>CONCATENATE(H499,A499)</f>
        <v>810059061</v>
      </c>
      <c r="J499" s="34" t="s">
        <v>318</v>
      </c>
      <c r="K499" s="29">
        <v>4</v>
      </c>
      <c r="L499" s="88" t="s">
        <v>794</v>
      </c>
      <c r="M499" s="88"/>
      <c r="N499" s="165"/>
      <c r="O499" s="88" t="s">
        <v>741</v>
      </c>
      <c r="P499" s="29"/>
      <c r="Q499" s="30">
        <v>100000</v>
      </c>
      <c r="R499" s="30">
        <f>IF(K499=1,Q499+Q499*$C$770,IF(K499=2,Q499+Q499*$C$771,IF(K499=3,Q499+Q499*$C$772,IF(K499=4,Q499+Q499*$C$773,IF(K499=5,Q499+Q499*$C$774,IF(K499=6,Q499+Q499*$C$775))))))</f>
        <v>113950</v>
      </c>
      <c r="S499" s="22"/>
      <c r="T499" s="116"/>
      <c r="U499" s="111"/>
      <c r="V499" s="15"/>
    </row>
    <row r="500" spans="1:24" s="32" customFormat="1" ht="15.75" customHeight="1" x14ac:dyDescent="0.3">
      <c r="A500" s="24" t="s">
        <v>588</v>
      </c>
      <c r="B500" s="25" t="s">
        <v>180</v>
      </c>
      <c r="C500" s="26"/>
      <c r="D500" s="27" t="s">
        <v>12</v>
      </c>
      <c r="E500" s="27" t="s">
        <v>345</v>
      </c>
      <c r="F500" s="24"/>
      <c r="G500" s="24"/>
      <c r="H500" s="24" t="s">
        <v>938</v>
      </c>
      <c r="I500" s="31" t="str">
        <f>CONCATENATE(H500,A500)</f>
        <v>852249061</v>
      </c>
      <c r="J500" s="28" t="s">
        <v>368</v>
      </c>
      <c r="K500" s="29">
        <v>4</v>
      </c>
      <c r="L500" s="88" t="s">
        <v>793</v>
      </c>
      <c r="M500" s="88"/>
      <c r="N500" s="165"/>
      <c r="O500" s="88" t="s">
        <v>727</v>
      </c>
      <c r="P500" s="29"/>
      <c r="Q500" s="30">
        <v>100000</v>
      </c>
      <c r="R500" s="30">
        <f>IF(K500=1,Q500+Q500*$C$770,IF(K500=2,Q500+Q500*$C$771,IF(K500=3,Q500+Q500*$C$772,IF(K500=4,Q500+Q500*$C$773,IF(K500=5,Q500+Q500*$C$774,IF(K500=6,Q500+Q500*$C$775))))))</f>
        <v>113950</v>
      </c>
      <c r="S500" s="22"/>
      <c r="T500" s="116"/>
      <c r="U500" s="111"/>
      <c r="V500" s="15"/>
    </row>
    <row r="501" spans="1:24" s="32" customFormat="1" ht="15.75" customHeight="1" x14ac:dyDescent="0.3">
      <c r="A501" s="24" t="s">
        <v>588</v>
      </c>
      <c r="B501" s="25" t="s">
        <v>180</v>
      </c>
      <c r="C501" s="26"/>
      <c r="D501" s="27" t="s">
        <v>12</v>
      </c>
      <c r="E501" s="27" t="s">
        <v>345</v>
      </c>
      <c r="F501" s="24"/>
      <c r="G501" s="24"/>
      <c r="H501" s="24" t="s">
        <v>939</v>
      </c>
      <c r="I501" s="31" t="str">
        <f>CONCATENATE(H501,A501)</f>
        <v>852259061</v>
      </c>
      <c r="J501" s="28" t="s">
        <v>368</v>
      </c>
      <c r="K501" s="29">
        <v>4</v>
      </c>
      <c r="L501" s="88" t="s">
        <v>794</v>
      </c>
      <c r="M501" s="88"/>
      <c r="N501" s="165"/>
      <c r="O501" s="88" t="s">
        <v>741</v>
      </c>
      <c r="P501" s="29"/>
      <c r="Q501" s="30">
        <v>100000</v>
      </c>
      <c r="R501" s="30">
        <f>IF(K501=1,Q501+Q501*$C$770,IF(K501=2,Q501+Q501*$C$771,IF(K501=3,Q501+Q501*$C$772,IF(K501=4,Q501+Q501*$C$773,IF(K501=5,Q501+Q501*$C$774,IF(K501=6,Q501+Q501*$C$775))))))</f>
        <v>113950</v>
      </c>
      <c r="S501" s="22"/>
      <c r="T501" s="116"/>
      <c r="U501" s="111"/>
      <c r="V501" s="15"/>
    </row>
    <row r="502" spans="1:24" s="32" customFormat="1" ht="15.75" customHeight="1" x14ac:dyDescent="0.3">
      <c r="A502" s="24" t="s">
        <v>620</v>
      </c>
      <c r="B502" s="25" t="s">
        <v>180</v>
      </c>
      <c r="C502" s="26"/>
      <c r="D502" s="27" t="s">
        <v>0</v>
      </c>
      <c r="E502" s="27" t="s">
        <v>345</v>
      </c>
      <c r="F502" s="24"/>
      <c r="G502" s="24"/>
      <c r="H502" s="24" t="s">
        <v>947</v>
      </c>
      <c r="I502" s="31" t="str">
        <f>CONCATENATE(H502,A502)</f>
        <v>820449430</v>
      </c>
      <c r="J502" s="28" t="s">
        <v>312</v>
      </c>
      <c r="K502" s="29">
        <v>4</v>
      </c>
      <c r="L502" s="88" t="s">
        <v>793</v>
      </c>
      <c r="M502" s="88"/>
      <c r="N502" s="165"/>
      <c r="O502" s="88" t="s">
        <v>727</v>
      </c>
      <c r="P502" s="29"/>
      <c r="Q502" s="30">
        <v>75000</v>
      </c>
      <c r="R502" s="30">
        <f>IF(K502=1,Q502+Q502*$C$770,IF(K502=2,Q502+Q502*$C$771,IF(K502=3,Q502+Q502*$C$772,IF(K502=4,Q502+Q502*$C$773,IF(K502=5,Q502+Q502*$C$774,IF(K502=6,Q502+Q502*$C$775))))))</f>
        <v>85462.5</v>
      </c>
      <c r="S502" s="22"/>
      <c r="T502" s="116"/>
      <c r="U502" s="111"/>
      <c r="V502" s="15"/>
      <c r="W502" s="14"/>
      <c r="X502" s="14"/>
    </row>
    <row r="503" spans="1:24" s="32" customFormat="1" ht="15.75" customHeight="1" x14ac:dyDescent="0.3">
      <c r="A503" s="24" t="s">
        <v>620</v>
      </c>
      <c r="B503" s="25" t="s">
        <v>180</v>
      </c>
      <c r="C503" s="26"/>
      <c r="D503" s="27" t="s">
        <v>0</v>
      </c>
      <c r="E503" s="27" t="s">
        <v>345</v>
      </c>
      <c r="F503" s="24"/>
      <c r="G503" s="24"/>
      <c r="H503" s="24" t="s">
        <v>948</v>
      </c>
      <c r="I503" s="31" t="str">
        <f>CONCATENATE(H503,A503)</f>
        <v>820459430</v>
      </c>
      <c r="J503" s="28" t="s">
        <v>312</v>
      </c>
      <c r="K503" s="29">
        <v>4</v>
      </c>
      <c r="L503" s="88" t="s">
        <v>794</v>
      </c>
      <c r="M503" s="88"/>
      <c r="N503" s="165"/>
      <c r="O503" s="88" t="s">
        <v>741</v>
      </c>
      <c r="P503" s="29"/>
      <c r="Q503" s="30">
        <v>75000</v>
      </c>
      <c r="R503" s="30">
        <f>IF(K503=1,Q503+Q503*$C$770,IF(K503=2,Q503+Q503*$C$771,IF(K503=3,Q503+Q503*$C$772,IF(K503=4,Q503+Q503*$C$773,IF(K503=5,Q503+Q503*$C$774,IF(K503=6,Q503+Q503*$C$775))))))</f>
        <v>85462.5</v>
      </c>
      <c r="S503" s="22"/>
      <c r="T503" s="116"/>
      <c r="U503" s="111"/>
      <c r="V503" s="15"/>
    </row>
    <row r="504" spans="1:24" s="32" customFormat="1" ht="15.75" customHeight="1" x14ac:dyDescent="0.3">
      <c r="A504" s="24" t="s">
        <v>633</v>
      </c>
      <c r="B504" s="25" t="s">
        <v>180</v>
      </c>
      <c r="C504" s="26"/>
      <c r="D504" s="27" t="s">
        <v>763</v>
      </c>
      <c r="E504" s="27" t="s">
        <v>763</v>
      </c>
      <c r="F504" s="24"/>
      <c r="G504" s="24"/>
      <c r="H504" s="24" t="s">
        <v>956</v>
      </c>
      <c r="I504" s="31" t="str">
        <f>CONCATENATE(H504,A504)</f>
        <v>840649420</v>
      </c>
      <c r="J504" s="28" t="s">
        <v>718</v>
      </c>
      <c r="K504" s="29">
        <v>4</v>
      </c>
      <c r="L504" s="88" t="s">
        <v>793</v>
      </c>
      <c r="M504" s="88"/>
      <c r="N504" s="165"/>
      <c r="O504" s="88" t="s">
        <v>727</v>
      </c>
      <c r="P504" s="29"/>
      <c r="Q504" s="30">
        <v>6000000</v>
      </c>
      <c r="R504" s="30">
        <f>IF(K504=1,Q504+Q504*$C$770,IF(K504=2,Q504+Q504*$C$771,IF(K504=3,Q504+Q504*$C$772,IF(K504=4,Q504+Q504*$C$773,IF(K504=5,Q504+Q504*$C$774,IF(K504=6,Q504+Q504*$C$775))))))</f>
        <v>6837000</v>
      </c>
      <c r="S504" s="22"/>
      <c r="T504" s="116"/>
      <c r="U504" s="111"/>
      <c r="V504" s="15"/>
    </row>
    <row r="505" spans="1:24" s="32" customFormat="1" ht="15.75" customHeight="1" x14ac:dyDescent="0.3">
      <c r="A505" s="24" t="s">
        <v>633</v>
      </c>
      <c r="B505" s="25" t="s">
        <v>180</v>
      </c>
      <c r="C505" s="26"/>
      <c r="D505" s="27" t="s">
        <v>763</v>
      </c>
      <c r="E505" s="27" t="s">
        <v>763</v>
      </c>
      <c r="F505" s="24"/>
      <c r="G505" s="24"/>
      <c r="H505" s="24" t="s">
        <v>957</v>
      </c>
      <c r="I505" s="31" t="str">
        <f>CONCATENATE(H505,A505)</f>
        <v>840659420</v>
      </c>
      <c r="J505" s="28" t="s">
        <v>718</v>
      </c>
      <c r="K505" s="29">
        <v>4</v>
      </c>
      <c r="L505" s="88" t="s">
        <v>794</v>
      </c>
      <c r="M505" s="88"/>
      <c r="N505" s="165"/>
      <c r="O505" s="88" t="s">
        <v>741</v>
      </c>
      <c r="P505" s="29"/>
      <c r="Q505" s="30">
        <v>6000000</v>
      </c>
      <c r="R505" s="30">
        <f>IF(K505=1,Q505+Q505*$C$770,IF(K505=2,Q505+Q505*$C$771,IF(K505=3,Q505+Q505*$C$772,IF(K505=4,Q505+Q505*$C$773,IF(K505=5,Q505+Q505*$C$774,IF(K505=6,Q505+Q505*$C$775))))))</f>
        <v>6837000</v>
      </c>
      <c r="S505" s="22"/>
      <c r="T505" s="116"/>
      <c r="U505" s="111"/>
      <c r="V505" s="15"/>
    </row>
    <row r="506" spans="1:24" s="32" customFormat="1" ht="15.75" customHeight="1" x14ac:dyDescent="0.3">
      <c r="A506" s="24" t="s">
        <v>633</v>
      </c>
      <c r="B506" s="25" t="s">
        <v>180</v>
      </c>
      <c r="C506" s="26"/>
      <c r="D506" s="27" t="s">
        <v>763</v>
      </c>
      <c r="E506" s="27" t="s">
        <v>763</v>
      </c>
      <c r="F506" s="24"/>
      <c r="G506" s="24"/>
      <c r="H506" s="24" t="s">
        <v>965</v>
      </c>
      <c r="I506" s="31" t="str">
        <f>CONCATENATE(H506,A506)</f>
        <v>840849420</v>
      </c>
      <c r="J506" s="34" t="s">
        <v>761</v>
      </c>
      <c r="K506" s="29">
        <v>4</v>
      </c>
      <c r="L506" s="88" t="s">
        <v>793</v>
      </c>
      <c r="M506" s="88"/>
      <c r="N506" s="165"/>
      <c r="O506" s="88" t="s">
        <v>727</v>
      </c>
      <c r="P506" s="29"/>
      <c r="Q506" s="30">
        <v>1950000</v>
      </c>
      <c r="R506" s="30">
        <f>IF(K506=1,Q506+Q506*$C$770,IF(K506=2,Q506+Q506*$C$771,IF(K506=3,Q506+Q506*$C$772,IF(K506=4,Q506+Q506*$C$773,IF(K506=5,Q506+Q506*$C$774,IF(K506=6,Q506+Q506*$C$775))))))</f>
        <v>2222025</v>
      </c>
      <c r="S506" s="22"/>
      <c r="T506" s="116"/>
      <c r="U506" s="111"/>
    </row>
    <row r="507" spans="1:24" s="32" customFormat="1" ht="15.75" customHeight="1" x14ac:dyDescent="0.3">
      <c r="A507" s="24" t="s">
        <v>633</v>
      </c>
      <c r="B507" s="25" t="s">
        <v>180</v>
      </c>
      <c r="C507" s="26"/>
      <c r="D507" s="27" t="s">
        <v>763</v>
      </c>
      <c r="E507" s="27" t="s">
        <v>763</v>
      </c>
      <c r="F507" s="24"/>
      <c r="G507" s="24"/>
      <c r="H507" s="24" t="s">
        <v>966</v>
      </c>
      <c r="I507" s="31" t="str">
        <f>CONCATENATE(H507,A507)</f>
        <v>840859420</v>
      </c>
      <c r="J507" s="34" t="s">
        <v>761</v>
      </c>
      <c r="K507" s="29">
        <v>4</v>
      </c>
      <c r="L507" s="88" t="s">
        <v>794</v>
      </c>
      <c r="M507" s="88"/>
      <c r="N507" s="165"/>
      <c r="O507" s="88" t="s">
        <v>741</v>
      </c>
      <c r="P507" s="29"/>
      <c r="Q507" s="30">
        <v>1950000</v>
      </c>
      <c r="R507" s="30">
        <f>IF(K507=1,Q507+Q507*$C$770,IF(K507=2,Q507+Q507*$C$771,IF(K507=3,Q507+Q507*$C$772,IF(K507=4,Q507+Q507*$C$773,IF(K507=5,Q507+Q507*$C$774,IF(K507=6,Q507+Q507*$C$775))))))</f>
        <v>2222025</v>
      </c>
      <c r="S507" s="22"/>
      <c r="T507" s="116"/>
      <c r="U507" s="111"/>
      <c r="V507" s="15"/>
    </row>
    <row r="508" spans="1:24" s="32" customFormat="1" ht="15.75" customHeight="1" x14ac:dyDescent="0.3">
      <c r="A508" s="24" t="s">
        <v>648</v>
      </c>
      <c r="B508" s="25" t="s">
        <v>180</v>
      </c>
      <c r="C508" s="26"/>
      <c r="D508" s="27" t="s">
        <v>351</v>
      </c>
      <c r="E508" s="27" t="s">
        <v>351</v>
      </c>
      <c r="F508" s="24"/>
      <c r="G508" s="24"/>
      <c r="H508" s="24" t="s">
        <v>974</v>
      </c>
      <c r="I508" s="31" t="str">
        <f>CONCATENATE(H508,A508)</f>
        <v>830049421</v>
      </c>
      <c r="J508" s="28" t="s">
        <v>358</v>
      </c>
      <c r="K508" s="29">
        <v>4</v>
      </c>
      <c r="L508" s="88" t="s">
        <v>793</v>
      </c>
      <c r="M508" s="88"/>
      <c r="N508" s="165"/>
      <c r="O508" s="88" t="s">
        <v>727</v>
      </c>
      <c r="P508" s="29"/>
      <c r="Q508" s="30">
        <v>800000</v>
      </c>
      <c r="R508" s="30">
        <f>IF(K508=1,Q508+Q508*$C$770,IF(K508=2,Q508+Q508*$C$771,IF(K508=3,Q508+Q508*$C$772,IF(K508=4,Q508+Q508*$C$773,IF(K508=5,Q508+Q508*$C$774,IF(K508=6,Q508+Q508*$C$775))))))</f>
        <v>911600</v>
      </c>
      <c r="S508" s="22"/>
      <c r="T508" s="116"/>
      <c r="U508" s="111"/>
      <c r="V508" s="15"/>
    </row>
    <row r="509" spans="1:24" s="32" customFormat="1" ht="15.75" customHeight="1" x14ac:dyDescent="0.3">
      <c r="A509" s="24" t="s">
        <v>648</v>
      </c>
      <c r="B509" s="25" t="s">
        <v>180</v>
      </c>
      <c r="C509" s="26"/>
      <c r="D509" s="27" t="s">
        <v>351</v>
      </c>
      <c r="E509" s="27" t="s">
        <v>351</v>
      </c>
      <c r="F509" s="24"/>
      <c r="G509" s="24"/>
      <c r="H509" s="24" t="s">
        <v>975</v>
      </c>
      <c r="I509" s="31" t="str">
        <f>CONCATENATE(H509,A509)</f>
        <v>830059421</v>
      </c>
      <c r="J509" s="28" t="s">
        <v>358</v>
      </c>
      <c r="K509" s="29">
        <v>4</v>
      </c>
      <c r="L509" s="88" t="s">
        <v>794</v>
      </c>
      <c r="M509" s="88"/>
      <c r="N509" s="165"/>
      <c r="O509" s="88" t="s">
        <v>741</v>
      </c>
      <c r="P509" s="29"/>
      <c r="Q509" s="30">
        <v>800000</v>
      </c>
      <c r="R509" s="30">
        <f>IF(K509=1,Q509+Q509*$C$770,IF(K509=2,Q509+Q509*$C$771,IF(K509=3,Q509+Q509*$C$772,IF(K509=4,Q509+Q509*$C$773,IF(K509=5,Q509+Q509*$C$774,IF(K509=6,Q509+Q509*$C$775))))))</f>
        <v>911600</v>
      </c>
      <c r="S509" s="22"/>
      <c r="T509" s="116"/>
      <c r="U509" s="111"/>
      <c r="V509" s="15"/>
    </row>
    <row r="510" spans="1:24" s="32" customFormat="1" ht="15.75" customHeight="1" x14ac:dyDescent="0.3">
      <c r="A510" s="24" t="s">
        <v>648</v>
      </c>
      <c r="B510" s="25" t="s">
        <v>180</v>
      </c>
      <c r="C510" s="26"/>
      <c r="D510" s="27" t="s">
        <v>763</v>
      </c>
      <c r="E510" s="27" t="s">
        <v>763</v>
      </c>
      <c r="F510" s="24"/>
      <c r="G510" s="24"/>
      <c r="H510" s="24"/>
      <c r="I510" s="31"/>
      <c r="J510" s="28" t="s">
        <v>764</v>
      </c>
      <c r="K510" s="29">
        <v>4</v>
      </c>
      <c r="L510" s="88" t="s">
        <v>793</v>
      </c>
      <c r="M510" s="88"/>
      <c r="N510" s="165"/>
      <c r="O510" s="88" t="s">
        <v>727</v>
      </c>
      <c r="P510" s="29"/>
      <c r="Q510" s="30">
        <v>200000</v>
      </c>
      <c r="R510" s="30">
        <f>IF(K510=1,Q510+Q510*$C$770,IF(K510=2,Q510+Q510*$C$771,IF(K510=3,Q510+Q510*$C$772,IF(K510=4,Q510+Q510*$C$773,IF(K510=5,Q510+Q510*$C$774,IF(K510=6,Q510+Q510*$C$775))))))</f>
        <v>227900</v>
      </c>
      <c r="S510" s="22"/>
      <c r="T510" s="116"/>
      <c r="U510" s="111"/>
      <c r="V510" s="14"/>
      <c r="W510" s="14"/>
      <c r="X510" s="14"/>
    </row>
    <row r="511" spans="1:24" s="32" customFormat="1" ht="15.75" customHeight="1" x14ac:dyDescent="0.3">
      <c r="A511" s="24" t="s">
        <v>648</v>
      </c>
      <c r="B511" s="25" t="s">
        <v>180</v>
      </c>
      <c r="C511" s="26"/>
      <c r="D511" s="27" t="s">
        <v>763</v>
      </c>
      <c r="E511" s="27" t="s">
        <v>763</v>
      </c>
      <c r="F511" s="24"/>
      <c r="G511" s="24"/>
      <c r="H511" s="24"/>
      <c r="I511" s="31"/>
      <c r="J511" s="28" t="s">
        <v>764</v>
      </c>
      <c r="K511" s="29">
        <v>4</v>
      </c>
      <c r="L511" s="88" t="s">
        <v>794</v>
      </c>
      <c r="M511" s="88"/>
      <c r="N511" s="165"/>
      <c r="O511" s="88" t="s">
        <v>741</v>
      </c>
      <c r="P511" s="29"/>
      <c r="Q511" s="30">
        <v>200000</v>
      </c>
      <c r="R511" s="30">
        <f>IF(K511=1,Q511+Q511*$C$770,IF(K511=2,Q511+Q511*$C$771,IF(K511=3,Q511+Q511*$C$772,IF(K511=4,Q511+Q511*$C$773,IF(K511=5,Q511+Q511*$C$774,IF(K511=6,Q511+Q511*$C$775))))))</f>
        <v>227900</v>
      </c>
      <c r="S511" s="22"/>
      <c r="T511" s="116"/>
      <c r="U511" s="111"/>
      <c r="V511" s="15"/>
    </row>
    <row r="512" spans="1:24" s="32" customFormat="1" ht="15.75" customHeight="1" x14ac:dyDescent="0.3">
      <c r="A512" s="24" t="s">
        <v>27</v>
      </c>
      <c r="B512" s="25" t="s">
        <v>119</v>
      </c>
      <c r="C512" s="26">
        <v>2007</v>
      </c>
      <c r="D512" s="27" t="s">
        <v>87</v>
      </c>
      <c r="E512" s="27" t="s">
        <v>344</v>
      </c>
      <c r="F512" s="24"/>
      <c r="G512" s="24"/>
      <c r="H512" s="24" t="s">
        <v>567</v>
      </c>
      <c r="I512" s="197" t="str">
        <f>CONCATENATE(H512,A512)</f>
        <v>851100084</v>
      </c>
      <c r="J512" s="28" t="s">
        <v>185</v>
      </c>
      <c r="K512" s="29">
        <v>4</v>
      </c>
      <c r="L512" s="88"/>
      <c r="M512" s="88"/>
      <c r="N512" s="165"/>
      <c r="O512" s="88"/>
      <c r="P512" s="29"/>
      <c r="Q512" s="30">
        <v>195000</v>
      </c>
      <c r="R512" s="22">
        <f>IF(K512=1,Q512+Q512*$C$770,IF(K512=2,Q512+Q512*$C$771,IF(K512=3,Q512+Q512*$C$772,IF(K512=4,Q512+Q512*$C$773,IF(K512=5,Q512+Q512*$C$774,IF(K512=6,Q512+Q512*$C$775))))))</f>
        <v>222202.5</v>
      </c>
      <c r="S512" s="22"/>
      <c r="T512" s="116"/>
      <c r="U512" s="111"/>
      <c r="V512" s="15"/>
    </row>
    <row r="513" spans="1:24" ht="15.75" customHeight="1" x14ac:dyDescent="0.3">
      <c r="A513" s="24" t="s">
        <v>28</v>
      </c>
      <c r="B513" s="25" t="s">
        <v>146</v>
      </c>
      <c r="C513" s="26">
        <v>1990</v>
      </c>
      <c r="D513" s="27" t="s">
        <v>87</v>
      </c>
      <c r="E513" s="27" t="s">
        <v>344</v>
      </c>
      <c r="F513" s="24"/>
      <c r="G513" s="24"/>
      <c r="H513" s="24" t="s">
        <v>567</v>
      </c>
      <c r="I513" s="197" t="str">
        <f>CONCATENATE(H513,A513)</f>
        <v>851100351</v>
      </c>
      <c r="J513" s="28" t="s">
        <v>185</v>
      </c>
      <c r="K513" s="29">
        <v>4</v>
      </c>
      <c r="L513" s="88"/>
      <c r="M513" s="88"/>
      <c r="N513" s="165"/>
      <c r="O513" s="88"/>
      <c r="P513" s="29"/>
      <c r="Q513" s="30">
        <v>195000</v>
      </c>
      <c r="R513" s="22">
        <f>IF(K513=1,Q513+Q513*$C$770,IF(K513=2,Q513+Q513*$C$771,IF(K513=3,Q513+Q513*$C$772,IF(K513=4,Q513+Q513*$C$773,IF(K513=5,Q513+Q513*$C$774,IF(K513=6,Q513+Q513*$C$775))))))</f>
        <v>222202.5</v>
      </c>
      <c r="S513" s="22"/>
      <c r="T513" s="116"/>
      <c r="U513" s="111"/>
    </row>
    <row r="514" spans="1:24" ht="15.75" customHeight="1" x14ac:dyDescent="0.3">
      <c r="A514" s="24" t="s">
        <v>45</v>
      </c>
      <c r="B514" s="25" t="s">
        <v>169</v>
      </c>
      <c r="C514" s="26">
        <v>1984</v>
      </c>
      <c r="D514" s="27" t="s">
        <v>345</v>
      </c>
      <c r="E514" s="27" t="s">
        <v>545</v>
      </c>
      <c r="F514" s="24"/>
      <c r="G514" s="24"/>
      <c r="H514" s="24" t="s">
        <v>567</v>
      </c>
      <c r="I514" s="197" t="str">
        <f>CONCATENATE(H514,A514)</f>
        <v>851100991</v>
      </c>
      <c r="J514" s="28" t="s">
        <v>513</v>
      </c>
      <c r="K514" s="29">
        <v>4</v>
      </c>
      <c r="L514" s="88"/>
      <c r="M514" s="88"/>
      <c r="N514" s="165"/>
      <c r="O514" s="88"/>
      <c r="P514" s="29"/>
      <c r="Q514" s="30">
        <v>250000</v>
      </c>
      <c r="R514" s="22">
        <f>IF(K514=1,Q514+Q514*$C$770,IF(K514=2,Q514+Q514*$C$771,IF(K514=3,Q514+Q514*$C$772,IF(K514=4,Q514+Q514*$C$773,IF(K514=5,Q514+Q514*$C$774,IF(K514=6,Q514+Q514*$C$775))))))</f>
        <v>284875</v>
      </c>
      <c r="S514" s="22"/>
      <c r="T514" s="116"/>
      <c r="U514" s="111"/>
    </row>
    <row r="515" spans="1:24" s="32" customFormat="1" ht="15.75" customHeight="1" x14ac:dyDescent="0.3">
      <c r="A515" s="24" t="s">
        <v>45</v>
      </c>
      <c r="B515" s="25" t="s">
        <v>169</v>
      </c>
      <c r="C515" s="26">
        <v>1984</v>
      </c>
      <c r="D515" s="27" t="s">
        <v>345</v>
      </c>
      <c r="E515" s="27" t="s">
        <v>545</v>
      </c>
      <c r="F515" s="24"/>
      <c r="G515" s="24"/>
      <c r="H515" s="24" t="s">
        <v>567</v>
      </c>
      <c r="I515" s="197" t="str">
        <f>CONCATENATE(H515,A515)</f>
        <v>851100991</v>
      </c>
      <c r="J515" s="28" t="s">
        <v>547</v>
      </c>
      <c r="K515" s="29">
        <v>4</v>
      </c>
      <c r="L515" s="88"/>
      <c r="M515" s="88"/>
      <c r="N515" s="165"/>
      <c r="O515" s="88"/>
      <c r="P515" s="29"/>
      <c r="Q515" s="30">
        <v>400000</v>
      </c>
      <c r="R515" s="22">
        <f>IF(K515=1,Q515+Q515*$C$770,IF(K515=2,Q515+Q515*$C$771,IF(K515=3,Q515+Q515*$C$772,IF(K515=4,Q515+Q515*$C$773,IF(K515=5,Q515+Q515*$C$774,IF(K515=6,Q515+Q515*$C$775))))))</f>
        <v>455800</v>
      </c>
      <c r="S515" s="22"/>
      <c r="T515" s="116"/>
      <c r="U515" s="111"/>
      <c r="V515" s="14"/>
      <c r="W515" s="14"/>
      <c r="X515" s="14"/>
    </row>
    <row r="516" spans="1:24" ht="15.75" customHeight="1" x14ac:dyDescent="0.3">
      <c r="A516" s="24" t="s">
        <v>29</v>
      </c>
      <c r="B516" s="25" t="s">
        <v>118</v>
      </c>
      <c r="C516" s="26">
        <v>2006</v>
      </c>
      <c r="D516" s="27" t="s">
        <v>87</v>
      </c>
      <c r="E516" s="27" t="s">
        <v>344</v>
      </c>
      <c r="F516" s="24"/>
      <c r="G516" s="24"/>
      <c r="H516" s="24" t="s">
        <v>567</v>
      </c>
      <c r="I516" s="197" t="str">
        <f>CONCATENATE(H516,A516)</f>
        <v>851100083</v>
      </c>
      <c r="J516" s="28" t="s">
        <v>185</v>
      </c>
      <c r="K516" s="29">
        <v>4</v>
      </c>
      <c r="L516" s="88"/>
      <c r="M516" s="88"/>
      <c r="N516" s="165"/>
      <c r="O516" s="88"/>
      <c r="P516" s="29"/>
      <c r="Q516" s="30">
        <v>195000</v>
      </c>
      <c r="R516" s="22">
        <f>IF(K516=1,Q516+Q516*$C$770,IF(K516=2,Q516+Q516*$C$771,IF(K516=3,Q516+Q516*$C$772,IF(K516=4,Q516+Q516*$C$773,IF(K516=5,Q516+Q516*$C$774,IF(K516=6,Q516+Q516*$C$775))))))</f>
        <v>222202.5</v>
      </c>
      <c r="S516" s="22"/>
      <c r="T516" s="116"/>
      <c r="U516" s="111"/>
    </row>
    <row r="517" spans="1:24" ht="15.75" customHeight="1" x14ac:dyDescent="0.3">
      <c r="A517" s="17" t="s">
        <v>32</v>
      </c>
      <c r="B517" s="21" t="s">
        <v>143</v>
      </c>
      <c r="C517" s="18">
        <v>1971</v>
      </c>
      <c r="D517" s="19" t="s">
        <v>12</v>
      </c>
      <c r="E517" s="19" t="s">
        <v>545</v>
      </c>
      <c r="F517" s="17"/>
      <c r="G517" s="17"/>
      <c r="H517" s="24" t="s">
        <v>567</v>
      </c>
      <c r="I517" s="197" t="str">
        <f>CONCATENATE(H517,A517)</f>
        <v>851100331</v>
      </c>
      <c r="J517" s="23" t="s">
        <v>998</v>
      </c>
      <c r="K517" s="20">
        <v>4</v>
      </c>
      <c r="L517" s="89"/>
      <c r="M517" s="89"/>
      <c r="N517" s="163"/>
      <c r="O517" s="89"/>
      <c r="P517" s="20"/>
      <c r="Q517" s="22">
        <v>500000</v>
      </c>
      <c r="R517" s="22">
        <f>IF(K517=1,Q517+Q517*$C$770,IF(K517=2,Q517+Q517*$C$771,IF(K517=3,Q517+Q517*$C$772,IF(K517=4,Q517+Q517*$C$773,IF(K517=5,Q517+Q517*$C$774,IF(K517=6,Q517+Q517*$C$775))))))</f>
        <v>569750</v>
      </c>
      <c r="S517" s="22"/>
      <c r="T517" s="116"/>
      <c r="U517" s="111"/>
    </row>
    <row r="518" spans="1:24" ht="15.75" customHeight="1" x14ac:dyDescent="0.3">
      <c r="A518" s="17" t="s">
        <v>32</v>
      </c>
      <c r="B518" s="21" t="s">
        <v>143</v>
      </c>
      <c r="C518" s="18">
        <v>1971</v>
      </c>
      <c r="D518" s="19" t="s">
        <v>0</v>
      </c>
      <c r="E518" s="19" t="s">
        <v>345</v>
      </c>
      <c r="F518" s="17"/>
      <c r="G518" s="17"/>
      <c r="H518" s="17" t="s">
        <v>595</v>
      </c>
      <c r="I518" s="197" t="str">
        <f>CONCATENATE(H518,A518)</f>
        <v>850000331</v>
      </c>
      <c r="J518" s="23" t="s">
        <v>253</v>
      </c>
      <c r="K518" s="20">
        <v>4</v>
      </c>
      <c r="L518" s="89"/>
      <c r="M518" s="89"/>
      <c r="N518" s="163"/>
      <c r="O518" s="89"/>
      <c r="P518" s="20"/>
      <c r="Q518" s="30">
        <v>15000</v>
      </c>
      <c r="R518" s="22">
        <f>IF(K518=1,Q518+Q518*$C$770,IF(K518=2,Q518+Q518*$C$771,IF(K518=3,Q518+Q518*$C$772,IF(K518=4,Q518+Q518*$C$773,IF(K518=5,Q518+Q518*$C$774,IF(K518=6,Q518+Q518*$C$775))))))</f>
        <v>17092.5</v>
      </c>
      <c r="S518" s="22"/>
      <c r="T518" s="116"/>
      <c r="U518" s="111"/>
    </row>
    <row r="519" spans="1:24" ht="15.75" customHeight="1" x14ac:dyDescent="0.3">
      <c r="A519" s="17" t="s">
        <v>31</v>
      </c>
      <c r="B519" s="21" t="s">
        <v>139</v>
      </c>
      <c r="C519" s="18">
        <v>1964</v>
      </c>
      <c r="D519" s="19" t="s">
        <v>0</v>
      </c>
      <c r="E519" s="19" t="s">
        <v>0</v>
      </c>
      <c r="F519" s="17"/>
      <c r="G519" s="17"/>
      <c r="H519" s="17" t="s">
        <v>594</v>
      </c>
      <c r="I519" s="197" t="str">
        <f>CONCATENATE(H519,A519)</f>
        <v>820000261</v>
      </c>
      <c r="J519" s="23" t="s">
        <v>320</v>
      </c>
      <c r="K519" s="20">
        <v>4</v>
      </c>
      <c r="L519" s="89"/>
      <c r="M519" s="89"/>
      <c r="N519" s="163"/>
      <c r="O519" s="89"/>
      <c r="P519" s="20"/>
      <c r="Q519" s="22">
        <v>25000</v>
      </c>
      <c r="R519" s="22">
        <f>IF(K519=1,Q519+Q519*$C$770,IF(K519=2,Q519+Q519*$C$771,IF(K519=3,Q519+Q519*$C$772,IF(K519=4,Q519+Q519*$C$773,IF(K519=5,Q519+Q519*$C$774,IF(K519=6,Q519+Q519*$C$775))))))</f>
        <v>28487.5</v>
      </c>
      <c r="S519" s="22"/>
      <c r="T519" s="116"/>
      <c r="U519" s="111"/>
    </row>
    <row r="520" spans="1:24" ht="15.75" customHeight="1" x14ac:dyDescent="0.3">
      <c r="A520" s="24" t="s">
        <v>35</v>
      </c>
      <c r="B520" s="25" t="s">
        <v>140</v>
      </c>
      <c r="C520" s="26">
        <v>1966</v>
      </c>
      <c r="D520" s="27" t="s">
        <v>87</v>
      </c>
      <c r="E520" s="27" t="s">
        <v>87</v>
      </c>
      <c r="F520" s="24"/>
      <c r="G520" s="24"/>
      <c r="H520" s="24" t="s">
        <v>569</v>
      </c>
      <c r="I520" s="197" t="str">
        <f>CONCATENATE(H520,A520)</f>
        <v>840700301</v>
      </c>
      <c r="J520" s="28" t="s">
        <v>4</v>
      </c>
      <c r="K520" s="29">
        <v>4</v>
      </c>
      <c r="L520" s="88"/>
      <c r="M520" s="88"/>
      <c r="N520" s="165"/>
      <c r="O520" s="88"/>
      <c r="P520" s="29"/>
      <c r="Q520" s="30">
        <v>73371</v>
      </c>
      <c r="R520" s="22">
        <f>IF(K520=1,Q520+Q520*$C$770,IF(K520=2,Q520+Q520*$C$771,IF(K520=3,Q520+Q520*$C$772,IF(K520=4,Q520+Q520*$C$773,IF(K520=5,Q520+Q520*$C$774,IF(K520=6,Q520+Q520*$C$775))))))</f>
        <v>83606.254499999995</v>
      </c>
      <c r="S520" s="22"/>
      <c r="T520" s="116"/>
      <c r="U520" s="111"/>
    </row>
    <row r="521" spans="1:24" s="32" customFormat="1" ht="15.75" customHeight="1" x14ac:dyDescent="0.3">
      <c r="A521" s="17" t="s">
        <v>36</v>
      </c>
      <c r="B521" s="21" t="s">
        <v>156</v>
      </c>
      <c r="C521" s="18">
        <v>1973</v>
      </c>
      <c r="D521" s="19" t="s">
        <v>12</v>
      </c>
      <c r="E521" s="19" t="s">
        <v>545</v>
      </c>
      <c r="F521" s="17"/>
      <c r="G521" s="17"/>
      <c r="H521" s="24" t="s">
        <v>567</v>
      </c>
      <c r="I521" s="197" t="str">
        <f>CONCATENATE(H521,A521)</f>
        <v>851100521</v>
      </c>
      <c r="J521" s="23" t="s">
        <v>515</v>
      </c>
      <c r="K521" s="20">
        <v>4</v>
      </c>
      <c r="L521" s="89"/>
      <c r="M521" s="89"/>
      <c r="N521" s="163"/>
      <c r="O521" s="89"/>
      <c r="P521" s="20"/>
      <c r="Q521" s="22">
        <v>250000</v>
      </c>
      <c r="R521" s="22">
        <f>IF(K521=1,Q521+Q521*$C$770,IF(K521=2,Q521+Q521*$C$771,IF(K521=3,Q521+Q521*$C$772,IF(K521=4,Q521+Q521*$C$773,IF(K521=5,Q521+Q521*$C$774,IF(K521=6,Q521+Q521*$C$775))))))</f>
        <v>284875</v>
      </c>
      <c r="S521" s="22"/>
      <c r="T521" s="116"/>
      <c r="U521" s="111"/>
      <c r="V521" s="15"/>
      <c r="W521" s="14"/>
      <c r="X521" s="14"/>
    </row>
    <row r="522" spans="1:24" s="32" customFormat="1" ht="15.75" customHeight="1" x14ac:dyDescent="0.3">
      <c r="A522" s="24" t="s">
        <v>46</v>
      </c>
      <c r="B522" s="25" t="s">
        <v>114</v>
      </c>
      <c r="C522" s="26">
        <v>2000</v>
      </c>
      <c r="D522" s="27" t="s">
        <v>0</v>
      </c>
      <c r="E522" s="27" t="s">
        <v>345</v>
      </c>
      <c r="F522" s="24"/>
      <c r="G522" s="24"/>
      <c r="H522" s="24" t="s">
        <v>596</v>
      </c>
      <c r="I522" s="197" t="str">
        <f>CONCATENATE(H522,A522)</f>
        <v>811500073</v>
      </c>
      <c r="J522" s="28" t="s">
        <v>189</v>
      </c>
      <c r="K522" s="29">
        <v>4</v>
      </c>
      <c r="L522" s="88"/>
      <c r="M522" s="88"/>
      <c r="N522" s="165"/>
      <c r="O522" s="88"/>
      <c r="P522" s="29"/>
      <c r="Q522" s="30">
        <v>25000</v>
      </c>
      <c r="R522" s="22">
        <f>IF(K522=1,Q522+Q522*$C$770,IF(K522=2,Q522+Q522*$C$771,IF(K522=3,Q522+Q522*$C$772,IF(K522=4,Q522+Q522*$C$773,IF(K522=5,Q522+Q522*$C$774,IF(K522=6,Q522+Q522*$C$775))))))</f>
        <v>28487.5</v>
      </c>
      <c r="S522" s="22"/>
      <c r="T522" s="116"/>
      <c r="U522" s="111"/>
      <c r="V522" s="14"/>
      <c r="W522" s="14"/>
      <c r="X522" s="14"/>
    </row>
    <row r="523" spans="1:24" s="32" customFormat="1" ht="15.75" customHeight="1" x14ac:dyDescent="0.3">
      <c r="A523" s="24" t="s">
        <v>41</v>
      </c>
      <c r="B523" s="25" t="s">
        <v>168</v>
      </c>
      <c r="C523" s="26">
        <v>1984</v>
      </c>
      <c r="D523" s="27" t="s">
        <v>87</v>
      </c>
      <c r="E523" s="27" t="s">
        <v>87</v>
      </c>
      <c r="F523" s="24"/>
      <c r="G523" s="24"/>
      <c r="H523" s="24" t="s">
        <v>562</v>
      </c>
      <c r="I523" s="197" t="str">
        <f>CONCATENATE(H523,A523)</f>
        <v>852500961</v>
      </c>
      <c r="J523" s="28" t="s">
        <v>229</v>
      </c>
      <c r="K523" s="29">
        <v>4</v>
      </c>
      <c r="L523" s="88"/>
      <c r="M523" s="88"/>
      <c r="N523" s="165"/>
      <c r="O523" s="88"/>
      <c r="P523" s="29"/>
      <c r="Q523" s="30">
        <v>7383</v>
      </c>
      <c r="R523" s="22">
        <f>IF(K523=1,Q523+Q523*$C$770,IF(K523=2,Q523+Q523*$C$771,IF(K523=3,Q523+Q523*$C$772,IF(K523=4,Q523+Q523*$C$773,IF(K523=5,Q523+Q523*$C$774,IF(K523=6,Q523+Q523*$C$775))))))</f>
        <v>8412.9285</v>
      </c>
      <c r="S523" s="22"/>
      <c r="T523" s="116"/>
      <c r="U523" s="111"/>
      <c r="V523" s="14"/>
      <c r="W523" s="14"/>
      <c r="X523" s="14"/>
    </row>
    <row r="524" spans="1:24" s="32" customFormat="1" ht="15.75" customHeight="1" x14ac:dyDescent="0.3">
      <c r="A524" s="17" t="s">
        <v>42</v>
      </c>
      <c r="B524" s="21" t="s">
        <v>159</v>
      </c>
      <c r="C524" s="18">
        <v>1973</v>
      </c>
      <c r="D524" s="19" t="s">
        <v>12</v>
      </c>
      <c r="E524" s="27" t="s">
        <v>545</v>
      </c>
      <c r="F524" s="24"/>
      <c r="G524" s="24"/>
      <c r="H524" s="24" t="s">
        <v>567</v>
      </c>
      <c r="I524" s="197" t="str">
        <f>CONCATENATE(H524,A524)</f>
        <v>851100801</v>
      </c>
      <c r="J524" s="23" t="s">
        <v>515</v>
      </c>
      <c r="K524" s="20">
        <v>4</v>
      </c>
      <c r="L524" s="89"/>
      <c r="M524" s="89"/>
      <c r="N524" s="163"/>
      <c r="O524" s="89"/>
      <c r="P524" s="20"/>
      <c r="Q524" s="22">
        <v>250000</v>
      </c>
      <c r="R524" s="22">
        <f>IF(K524=1,Q524+Q524*$C$770,IF(K524=2,Q524+Q524*$C$771,IF(K524=3,Q524+Q524*$C$772,IF(K524=4,Q524+Q524*$C$773,IF(K524=5,Q524+Q524*$C$774,IF(K524=6,Q524+Q524*$C$775))))))</f>
        <v>284875</v>
      </c>
      <c r="S524" s="22"/>
      <c r="T524" s="116"/>
      <c r="U524" s="111"/>
      <c r="V524" s="14"/>
      <c r="W524" s="14"/>
      <c r="X524" s="14"/>
    </row>
    <row r="525" spans="1:24" s="32" customFormat="1" ht="15.75" customHeight="1" x14ac:dyDescent="0.3">
      <c r="A525" s="17" t="s">
        <v>42</v>
      </c>
      <c r="B525" s="21" t="s">
        <v>159</v>
      </c>
      <c r="C525" s="18">
        <v>1973</v>
      </c>
      <c r="D525" s="19" t="s">
        <v>12</v>
      </c>
      <c r="E525" s="27" t="s">
        <v>345</v>
      </c>
      <c r="F525" s="24"/>
      <c r="G525" s="24"/>
      <c r="H525" s="24" t="s">
        <v>563</v>
      </c>
      <c r="I525" s="197" t="str">
        <f>CONCATENATE(H525,A525)</f>
        <v>852000801</v>
      </c>
      <c r="J525" s="23" t="s">
        <v>203</v>
      </c>
      <c r="K525" s="20">
        <v>4</v>
      </c>
      <c r="L525" s="89"/>
      <c r="M525" s="89"/>
      <c r="N525" s="163"/>
      <c r="O525" s="89"/>
      <c r="P525" s="20"/>
      <c r="Q525" s="22">
        <v>600000</v>
      </c>
      <c r="R525" s="22">
        <f>IF(K525=1,Q525+Q525*$C$770,IF(K525=2,Q525+Q525*$C$771,IF(K525=3,Q525+Q525*$C$772,IF(K525=4,Q525+Q525*$C$773,IF(K525=5,Q525+Q525*$C$774,IF(K525=6,Q525+Q525*$C$775))))))</f>
        <v>683700</v>
      </c>
      <c r="S525" s="22"/>
      <c r="T525" s="116"/>
      <c r="U525" s="111"/>
      <c r="V525" s="14"/>
      <c r="W525" s="14"/>
      <c r="X525" s="14"/>
    </row>
    <row r="526" spans="1:24" s="32" customFormat="1" ht="15.75" customHeight="1" x14ac:dyDescent="0.3">
      <c r="A526" s="24">
        <v>2081</v>
      </c>
      <c r="B526" s="25" t="s">
        <v>172</v>
      </c>
      <c r="C526" s="26">
        <v>2005</v>
      </c>
      <c r="D526" s="27" t="s">
        <v>87</v>
      </c>
      <c r="E526" s="27" t="s">
        <v>344</v>
      </c>
      <c r="F526" s="24"/>
      <c r="G526" s="24"/>
      <c r="H526" s="24" t="s">
        <v>567</v>
      </c>
      <c r="I526" s="197" t="str">
        <f>CONCATENATE(H526,A526)</f>
        <v>851102081</v>
      </c>
      <c r="J526" s="28" t="s">
        <v>185</v>
      </c>
      <c r="K526" s="29">
        <v>4</v>
      </c>
      <c r="L526" s="88"/>
      <c r="M526" s="88"/>
      <c r="N526" s="165"/>
      <c r="O526" s="88"/>
      <c r="P526" s="29"/>
      <c r="Q526" s="30">
        <v>195000</v>
      </c>
      <c r="R526" s="22">
        <f>IF(K526=1,Q526+Q526*$C$770,IF(K526=2,Q526+Q526*$C$771,IF(K526=3,Q526+Q526*$C$772,IF(K526=4,Q526+Q526*$C$773,IF(K526=5,Q526+Q526*$C$774,IF(K526=6,Q526+Q526*$C$775))))))</f>
        <v>222202.5</v>
      </c>
      <c r="S526" s="22"/>
      <c r="T526" s="116"/>
      <c r="U526" s="111"/>
      <c r="V526" s="14"/>
      <c r="W526" s="14"/>
      <c r="X526" s="14"/>
    </row>
    <row r="527" spans="1:24" s="32" customFormat="1" ht="15.75" customHeight="1" x14ac:dyDescent="0.3">
      <c r="A527" s="24" t="s">
        <v>47</v>
      </c>
      <c r="B527" s="25" t="s">
        <v>166</v>
      </c>
      <c r="C527" s="26">
        <v>1982</v>
      </c>
      <c r="D527" s="27" t="s">
        <v>12</v>
      </c>
      <c r="E527" s="27" t="s">
        <v>344</v>
      </c>
      <c r="F527" s="24"/>
      <c r="G527" s="24"/>
      <c r="H527" s="24" t="s">
        <v>560</v>
      </c>
      <c r="I527" s="197" t="str">
        <f>CONCATENATE(H527,A527)</f>
        <v>861000941</v>
      </c>
      <c r="J527" s="28" t="s">
        <v>246</v>
      </c>
      <c r="K527" s="29">
        <v>4</v>
      </c>
      <c r="L527" s="88"/>
      <c r="M527" s="88"/>
      <c r="N527" s="165"/>
      <c r="O527" s="88" t="s">
        <v>786</v>
      </c>
      <c r="P527" s="29"/>
      <c r="Q527" s="30">
        <v>5539200</v>
      </c>
      <c r="R527" s="22">
        <f>IF(K527=1,Q527+Q527*$C$770,IF(K527=2,Q527+Q527*$C$771,IF(K527=3,Q527+Q527*$C$772,IF(K527=4,Q527+Q527*$C$773,IF(K527=5,Q527+Q527*$C$774,IF(K527=6,Q527+Q527*$C$775))))))</f>
        <v>6311918.4000000004</v>
      </c>
      <c r="S527" s="22"/>
      <c r="T527" s="116"/>
      <c r="U527" s="111"/>
      <c r="V527" s="14"/>
      <c r="W527" s="14"/>
      <c r="X527" s="14"/>
    </row>
    <row r="528" spans="1:24" s="32" customFormat="1" ht="15.75" customHeight="1" x14ac:dyDescent="0.3">
      <c r="A528" s="24" t="s">
        <v>48</v>
      </c>
      <c r="B528" s="25" t="s">
        <v>116</v>
      </c>
      <c r="C528" s="26">
        <v>1952</v>
      </c>
      <c r="D528" s="27" t="s">
        <v>87</v>
      </c>
      <c r="E528" s="27" t="s">
        <v>345</v>
      </c>
      <c r="F528" s="24"/>
      <c r="G528" s="24"/>
      <c r="H528" s="24" t="s">
        <v>569</v>
      </c>
      <c r="I528" s="197" t="str">
        <f>CONCATENATE(H528,A528)</f>
        <v>840700081</v>
      </c>
      <c r="J528" s="28" t="s">
        <v>4</v>
      </c>
      <c r="K528" s="29">
        <v>4</v>
      </c>
      <c r="L528" s="88"/>
      <c r="M528" s="88"/>
      <c r="N528" s="165"/>
      <c r="O528" s="88"/>
      <c r="P528" s="29"/>
      <c r="Q528" s="30">
        <v>73371</v>
      </c>
      <c r="R528" s="30">
        <f>IF(K528=1,Q528+Q528*$C$770,IF(K528=2,Q528+Q528*$C$771,IF(K528=3,Q528+Q528*$C$772,IF(K528=4,Q528+Q528*$C$773,IF(K528=5,Q528+Q528*$C$774,IF(K528=6,Q528+Q528*$C$775))))))</f>
        <v>83606.254499999995</v>
      </c>
      <c r="S528" s="22"/>
      <c r="T528" s="116"/>
      <c r="U528" s="111"/>
      <c r="V528" s="15"/>
    </row>
    <row r="529" spans="1:24" s="32" customFormat="1" ht="15.75" customHeight="1" x14ac:dyDescent="0.3">
      <c r="A529" s="24" t="s">
        <v>49</v>
      </c>
      <c r="B529" s="25" t="s">
        <v>125</v>
      </c>
      <c r="C529" s="26">
        <v>2007</v>
      </c>
      <c r="D529" s="27" t="s">
        <v>87</v>
      </c>
      <c r="E529" s="27" t="s">
        <v>344</v>
      </c>
      <c r="F529" s="24"/>
      <c r="G529" s="24"/>
      <c r="H529" s="24" t="s">
        <v>567</v>
      </c>
      <c r="I529" s="197" t="str">
        <f>CONCATENATE(H529,A529)</f>
        <v>851100092</v>
      </c>
      <c r="J529" s="28" t="s">
        <v>185</v>
      </c>
      <c r="K529" s="29">
        <v>4</v>
      </c>
      <c r="L529" s="88"/>
      <c r="M529" s="88"/>
      <c r="N529" s="165"/>
      <c r="O529" s="88"/>
      <c r="P529" s="29"/>
      <c r="Q529" s="30">
        <v>195000</v>
      </c>
      <c r="R529" s="22">
        <f>IF(K529=1,Q529+Q529*$C$770,IF(K529=2,Q529+Q529*$C$771,IF(K529=3,Q529+Q529*$C$772,IF(K529=4,Q529+Q529*$C$773,IF(K529=5,Q529+Q529*$C$774,IF(K529=6,Q529+Q529*$C$775))))))</f>
        <v>222202.5</v>
      </c>
      <c r="S529" s="22"/>
      <c r="T529" s="116"/>
      <c r="U529" s="111"/>
      <c r="V529" s="2"/>
      <c r="W529" s="2"/>
      <c r="X529" s="14"/>
    </row>
    <row r="530" spans="1:24" s="32" customFormat="1" ht="15.75" customHeight="1" x14ac:dyDescent="0.3">
      <c r="A530" s="24" t="s">
        <v>50</v>
      </c>
      <c r="B530" s="25" t="s">
        <v>155</v>
      </c>
      <c r="C530" s="26">
        <v>1973</v>
      </c>
      <c r="D530" s="27" t="s">
        <v>87</v>
      </c>
      <c r="E530" s="27" t="s">
        <v>87</v>
      </c>
      <c r="F530" s="24"/>
      <c r="G530" s="24"/>
      <c r="H530" s="24" t="s">
        <v>562</v>
      </c>
      <c r="I530" s="197" t="str">
        <f>CONCATENATE(H530,A530)</f>
        <v>852500501</v>
      </c>
      <c r="J530" s="28" t="s">
        <v>259</v>
      </c>
      <c r="K530" s="29">
        <v>4</v>
      </c>
      <c r="L530" s="88"/>
      <c r="M530" s="88"/>
      <c r="N530" s="165"/>
      <c r="O530" s="88"/>
      <c r="P530" s="29"/>
      <c r="Q530" s="30">
        <v>73538</v>
      </c>
      <c r="R530" s="22">
        <f>IF(K530=1,Q530+Q530*$C$770,IF(K530=2,Q530+Q530*$C$771,IF(K530=3,Q530+Q530*$C$772,IF(K530=4,Q530+Q530*$C$773,IF(K530=5,Q530+Q530*$C$774,IF(K530=6,Q530+Q530*$C$775))))))</f>
        <v>83796.551000000007</v>
      </c>
      <c r="S530" s="22"/>
      <c r="T530" s="116"/>
      <c r="U530" s="111"/>
      <c r="V530" s="14"/>
      <c r="W530" s="14"/>
      <c r="X530" s="14"/>
    </row>
    <row r="531" spans="1:24" s="32" customFormat="1" ht="15.75" customHeight="1" x14ac:dyDescent="0.3">
      <c r="A531" s="24" t="s">
        <v>52</v>
      </c>
      <c r="B531" s="25" t="s">
        <v>117</v>
      </c>
      <c r="C531" s="26">
        <v>2006</v>
      </c>
      <c r="D531" s="27" t="s">
        <v>87</v>
      </c>
      <c r="E531" s="27" t="s">
        <v>344</v>
      </c>
      <c r="F531" s="24"/>
      <c r="G531" s="24"/>
      <c r="H531" s="24" t="s">
        <v>567</v>
      </c>
      <c r="I531" s="197" t="str">
        <f>CONCATENATE(H531,A531)</f>
        <v>851100082</v>
      </c>
      <c r="J531" s="28" t="s">
        <v>185</v>
      </c>
      <c r="K531" s="29">
        <v>4</v>
      </c>
      <c r="L531" s="88"/>
      <c r="M531" s="88"/>
      <c r="N531" s="165"/>
      <c r="O531" s="88"/>
      <c r="P531" s="29"/>
      <c r="Q531" s="30">
        <v>195000</v>
      </c>
      <c r="R531" s="22">
        <f>IF(K531=1,Q531+Q531*$C$770,IF(K531=2,Q531+Q531*$C$771,IF(K531=3,Q531+Q531*$C$772,IF(K531=4,Q531+Q531*$C$773,IF(K531=5,Q531+Q531*$C$774,IF(K531=6,Q531+Q531*$C$775))))))</f>
        <v>222202.5</v>
      </c>
      <c r="S531" s="22"/>
      <c r="T531" s="116"/>
      <c r="U531" s="111"/>
      <c r="V531" s="14"/>
      <c r="W531" s="14"/>
      <c r="X531" s="14"/>
    </row>
    <row r="532" spans="1:24" s="32" customFormat="1" ht="15.75" customHeight="1" x14ac:dyDescent="0.3">
      <c r="A532" s="24" t="s">
        <v>57</v>
      </c>
      <c r="B532" s="25" t="s">
        <v>161</v>
      </c>
      <c r="C532" s="26">
        <v>2003</v>
      </c>
      <c r="D532" s="27" t="s">
        <v>87</v>
      </c>
      <c r="E532" s="27" t="s">
        <v>344</v>
      </c>
      <c r="F532" s="24"/>
      <c r="G532" s="24"/>
      <c r="H532" s="24" t="s">
        <v>567</v>
      </c>
      <c r="I532" s="197" t="str">
        <f>CONCATENATE(H532,A532)</f>
        <v>851100902</v>
      </c>
      <c r="J532" s="28" t="s">
        <v>185</v>
      </c>
      <c r="K532" s="29">
        <v>4</v>
      </c>
      <c r="L532" s="88"/>
      <c r="M532" s="88"/>
      <c r="N532" s="165"/>
      <c r="O532" s="88"/>
      <c r="P532" s="29"/>
      <c r="Q532" s="30">
        <v>195000</v>
      </c>
      <c r="R532" s="22">
        <f>IF(K532=1,Q532+Q532*$C$770,IF(K532=2,Q532+Q532*$C$771,IF(K532=3,Q532+Q532*$C$772,IF(K532=4,Q532+Q532*$C$773,IF(K532=5,Q532+Q532*$C$774,IF(K532=6,Q532+Q532*$C$775))))))</f>
        <v>222202.5</v>
      </c>
      <c r="S532" s="22"/>
      <c r="T532" s="116"/>
      <c r="U532" s="111"/>
      <c r="V532" s="14"/>
      <c r="W532" s="14"/>
      <c r="X532" s="14"/>
    </row>
    <row r="533" spans="1:24" s="32" customFormat="1" ht="15.75" customHeight="1" x14ac:dyDescent="0.3">
      <c r="A533" s="17" t="s">
        <v>59</v>
      </c>
      <c r="B533" s="21" t="s">
        <v>164</v>
      </c>
      <c r="C533" s="18">
        <v>1977</v>
      </c>
      <c r="D533" s="19" t="s">
        <v>0</v>
      </c>
      <c r="E533" s="19" t="s">
        <v>0</v>
      </c>
      <c r="F533" s="17"/>
      <c r="G533" s="17"/>
      <c r="H533" s="17" t="s">
        <v>594</v>
      </c>
      <c r="I533" s="197" t="str">
        <f>CONCATENATE(H533,A533)</f>
        <v>820000931</v>
      </c>
      <c r="J533" s="23" t="s">
        <v>320</v>
      </c>
      <c r="K533" s="20">
        <v>4</v>
      </c>
      <c r="L533" s="89"/>
      <c r="M533" s="89"/>
      <c r="N533" s="163"/>
      <c r="O533" s="89"/>
      <c r="P533" s="20"/>
      <c r="Q533" s="22">
        <v>60000</v>
      </c>
      <c r="R533" s="22">
        <f>IF(K533=1,Q533+Q533*$C$770,IF(K533=2,Q533+Q533*$C$771,IF(K533=3,Q533+Q533*$C$772,IF(K533=4,Q533+Q533*$C$773,IF(K533=5,Q533+Q533*$C$774,IF(K533=6,Q533+Q533*$C$775))))))</f>
        <v>68370</v>
      </c>
      <c r="S533" s="22"/>
      <c r="T533" s="116"/>
      <c r="U533" s="111"/>
      <c r="V533" s="14"/>
      <c r="W533" s="14"/>
      <c r="X533" s="14"/>
    </row>
    <row r="534" spans="1:24" s="32" customFormat="1" ht="15.75" customHeight="1" x14ac:dyDescent="0.3">
      <c r="A534" s="24" t="s">
        <v>64</v>
      </c>
      <c r="B534" s="25" t="s">
        <v>170</v>
      </c>
      <c r="C534" s="26">
        <v>1998</v>
      </c>
      <c r="D534" s="27" t="s">
        <v>12</v>
      </c>
      <c r="E534" s="27" t="s">
        <v>545</v>
      </c>
      <c r="F534" s="24"/>
      <c r="G534" s="24"/>
      <c r="H534" s="24" t="s">
        <v>567</v>
      </c>
      <c r="I534" s="197" t="str">
        <f>CONCATENATE(H534,A534)</f>
        <v>851102061</v>
      </c>
      <c r="J534" s="28" t="s">
        <v>997</v>
      </c>
      <c r="K534" s="29">
        <v>4</v>
      </c>
      <c r="L534" s="88"/>
      <c r="M534" s="88"/>
      <c r="N534" s="165"/>
      <c r="O534" s="88"/>
      <c r="P534" s="29"/>
      <c r="Q534" s="30">
        <v>580000</v>
      </c>
      <c r="R534" s="22">
        <f>IF(K534=1,Q534+Q534*$C$770,IF(K534=2,Q534+Q534*$C$771,IF(K534=3,Q534+Q534*$C$772,IF(K534=4,Q534+Q534*$C$773,IF(K534=5,Q534+Q534*$C$774,IF(K534=6,Q534+Q534*$C$775))))))</f>
        <v>660910</v>
      </c>
      <c r="S534" s="22"/>
      <c r="T534" s="116"/>
      <c r="U534" s="112"/>
      <c r="V534" s="14"/>
      <c r="W534" s="14"/>
      <c r="X534" s="14"/>
    </row>
    <row r="535" spans="1:24" s="32" customFormat="1" ht="15.75" customHeight="1" x14ac:dyDescent="0.3">
      <c r="A535" s="24" t="s">
        <v>67</v>
      </c>
      <c r="B535" s="25" t="s">
        <v>173</v>
      </c>
      <c r="C535" s="26">
        <v>2005</v>
      </c>
      <c r="D535" s="27" t="s">
        <v>87</v>
      </c>
      <c r="E535" s="27" t="s">
        <v>344</v>
      </c>
      <c r="F535" s="24"/>
      <c r="G535" s="24"/>
      <c r="H535" s="24" t="s">
        <v>567</v>
      </c>
      <c r="I535" s="197" t="str">
        <f>CONCATENATE(H535,A535)</f>
        <v>851102091</v>
      </c>
      <c r="J535" s="28" t="s">
        <v>185</v>
      </c>
      <c r="K535" s="29">
        <v>4</v>
      </c>
      <c r="L535" s="88"/>
      <c r="M535" s="88"/>
      <c r="N535" s="165"/>
      <c r="O535" s="88"/>
      <c r="P535" s="29"/>
      <c r="Q535" s="30">
        <v>195000</v>
      </c>
      <c r="R535" s="22">
        <f>IF(K535=1,Q535+Q535*$C$770,IF(K535=2,Q535+Q535*$C$771,IF(K535=3,Q535+Q535*$C$772,IF(K535=4,Q535+Q535*$C$773,IF(K535=5,Q535+Q535*$C$774,IF(K535=6,Q535+Q535*$C$775))))))</f>
        <v>222202.5</v>
      </c>
      <c r="S535" s="22"/>
      <c r="T535" s="116"/>
      <c r="U535" s="112"/>
      <c r="V535" s="14"/>
      <c r="W535" s="14"/>
      <c r="X535" s="14"/>
    </row>
    <row r="536" spans="1:24" s="32" customFormat="1" ht="15.75" customHeight="1" x14ac:dyDescent="0.3">
      <c r="A536" s="24" t="s">
        <v>68</v>
      </c>
      <c r="B536" s="25" t="s">
        <v>149</v>
      </c>
      <c r="C536" s="26">
        <v>1987</v>
      </c>
      <c r="D536" s="27" t="s">
        <v>87</v>
      </c>
      <c r="E536" s="27" t="s">
        <v>344</v>
      </c>
      <c r="F536" s="24"/>
      <c r="G536" s="24"/>
      <c r="H536" s="24" t="s">
        <v>562</v>
      </c>
      <c r="I536" s="197" t="str">
        <f>CONCATENATE(H536,A536)</f>
        <v>852500411</v>
      </c>
      <c r="J536" s="28" t="s">
        <v>1</v>
      </c>
      <c r="K536" s="29">
        <v>4</v>
      </c>
      <c r="L536" s="88"/>
      <c r="M536" s="88"/>
      <c r="N536" s="165"/>
      <c r="O536" s="88"/>
      <c r="P536" s="29"/>
      <c r="Q536" s="30">
        <v>347047</v>
      </c>
      <c r="R536" s="22">
        <f>IF(K536=1,Q536+Q536*$C$770,IF(K536=2,Q536+Q536*$C$771,IF(K536=3,Q536+Q536*$C$772,IF(K536=4,Q536+Q536*$C$773,IF(K536=5,Q536+Q536*$C$774,IF(K536=6,Q536+Q536*$C$775))))))</f>
        <v>395460.05650000001</v>
      </c>
      <c r="S536" s="22"/>
      <c r="T536" s="116"/>
      <c r="U536" s="112"/>
      <c r="V536" s="14"/>
      <c r="W536" s="14"/>
      <c r="X536" s="14"/>
    </row>
    <row r="537" spans="1:24" s="32" customFormat="1" ht="15.75" customHeight="1" x14ac:dyDescent="0.3">
      <c r="A537" s="24" t="s">
        <v>70</v>
      </c>
      <c r="B537" s="25" t="s">
        <v>157</v>
      </c>
      <c r="C537" s="26">
        <v>1973</v>
      </c>
      <c r="D537" s="27" t="s">
        <v>87</v>
      </c>
      <c r="E537" s="27" t="s">
        <v>87</v>
      </c>
      <c r="F537" s="24"/>
      <c r="G537" s="24"/>
      <c r="H537" s="24" t="s">
        <v>562</v>
      </c>
      <c r="I537" s="197" t="str">
        <f>CONCATENATE(H537,A537)</f>
        <v>852500601</v>
      </c>
      <c r="J537" s="28" t="s">
        <v>249</v>
      </c>
      <c r="K537" s="29">
        <v>4</v>
      </c>
      <c r="L537" s="88"/>
      <c r="M537" s="88"/>
      <c r="N537" s="165"/>
      <c r="O537" s="88"/>
      <c r="P537" s="29"/>
      <c r="Q537" s="30">
        <v>73538</v>
      </c>
      <c r="R537" s="22">
        <f>IF(K537=1,Q537+Q537*$C$770,IF(K537=2,Q537+Q537*$C$771,IF(K537=3,Q537+Q537*$C$772,IF(K537=4,Q537+Q537*$C$773,IF(K537=5,Q537+Q537*$C$774,IF(K537=6,Q537+Q537*$C$775))))))</f>
        <v>83796.551000000007</v>
      </c>
      <c r="S537" s="22"/>
      <c r="T537" s="116"/>
      <c r="U537" s="112"/>
      <c r="V537" s="15"/>
    </row>
    <row r="538" spans="1:24" s="32" customFormat="1" ht="15.75" customHeight="1" x14ac:dyDescent="0.3">
      <c r="A538" s="17" t="s">
        <v>77</v>
      </c>
      <c r="B538" s="21" t="s">
        <v>93</v>
      </c>
      <c r="C538" s="18">
        <v>2000</v>
      </c>
      <c r="D538" s="19" t="s">
        <v>12</v>
      </c>
      <c r="E538" s="27" t="s">
        <v>345</v>
      </c>
      <c r="F538" s="24"/>
      <c r="G538" s="24"/>
      <c r="H538" s="24" t="s">
        <v>563</v>
      </c>
      <c r="I538" s="197" t="str">
        <f>CONCATENATE(H538,A538)</f>
        <v>852000032</v>
      </c>
      <c r="J538" s="23" t="s">
        <v>181</v>
      </c>
      <c r="K538" s="20">
        <v>4</v>
      </c>
      <c r="L538" s="89"/>
      <c r="M538" s="89"/>
      <c r="N538" s="163"/>
      <c r="O538" s="89"/>
      <c r="P538" s="20"/>
      <c r="Q538" s="22">
        <v>80000</v>
      </c>
      <c r="R538" s="22">
        <f>IF(K538=1,Q538+Q538*$C$770,IF(K538=2,Q538+Q538*$C$771,IF(K538=3,Q538+Q538*$C$772,IF(K538=4,Q538+Q538*$C$773,IF(K538=5,Q538+Q538*$C$774,IF(K538=6,Q538+Q538*$C$775))))))</f>
        <v>91160</v>
      </c>
      <c r="S538" s="22"/>
      <c r="T538" s="116"/>
      <c r="U538" s="112"/>
      <c r="V538" s="15"/>
      <c r="W538" s="14"/>
      <c r="X538" s="14"/>
    </row>
    <row r="539" spans="1:24" s="32" customFormat="1" ht="15.75" customHeight="1" x14ac:dyDescent="0.3">
      <c r="A539" s="24" t="s">
        <v>78</v>
      </c>
      <c r="B539" s="25" t="s">
        <v>120</v>
      </c>
      <c r="C539" s="26">
        <v>2007</v>
      </c>
      <c r="D539" s="27" t="s">
        <v>87</v>
      </c>
      <c r="E539" s="27" t="s">
        <v>344</v>
      </c>
      <c r="F539" s="24"/>
      <c r="G539" s="24"/>
      <c r="H539" s="24" t="s">
        <v>567</v>
      </c>
      <c r="I539" s="197" t="str">
        <f>CONCATENATE(H539,A539)</f>
        <v>851100085</v>
      </c>
      <c r="J539" s="28" t="s">
        <v>185</v>
      </c>
      <c r="K539" s="29">
        <v>4</v>
      </c>
      <c r="L539" s="88"/>
      <c r="M539" s="88"/>
      <c r="N539" s="165"/>
      <c r="O539" s="88"/>
      <c r="P539" s="29"/>
      <c r="Q539" s="30">
        <v>195000</v>
      </c>
      <c r="R539" s="22">
        <f>IF(K539=1,Q539+Q539*$C$770,IF(K539=2,Q539+Q539*$C$771,IF(K539=3,Q539+Q539*$C$772,IF(K539=4,Q539+Q539*$C$773,IF(K539=5,Q539+Q539*$C$774,IF(K539=6,Q539+Q539*$C$775))))))</f>
        <v>222202.5</v>
      </c>
      <c r="S539" s="22"/>
      <c r="T539" s="116"/>
      <c r="U539" s="112"/>
      <c r="V539" s="15"/>
    </row>
    <row r="540" spans="1:24" s="32" customFormat="1" ht="15.75" customHeight="1" x14ac:dyDescent="0.3">
      <c r="A540" s="24" t="s">
        <v>83</v>
      </c>
      <c r="B540" s="25" t="s">
        <v>108</v>
      </c>
      <c r="C540" s="26">
        <v>1998</v>
      </c>
      <c r="D540" s="27" t="s">
        <v>12</v>
      </c>
      <c r="E540" s="27" t="s">
        <v>345</v>
      </c>
      <c r="F540" s="24"/>
      <c r="G540" s="24"/>
      <c r="H540" s="24" t="s">
        <v>563</v>
      </c>
      <c r="I540" s="197" t="str">
        <f>CONCATENATE(H540,A540)</f>
        <v>852000063</v>
      </c>
      <c r="J540" s="28" t="s">
        <v>181</v>
      </c>
      <c r="K540" s="29">
        <v>4</v>
      </c>
      <c r="L540" s="88"/>
      <c r="M540" s="88"/>
      <c r="N540" s="165"/>
      <c r="O540" s="88"/>
      <c r="P540" s="29"/>
      <c r="Q540" s="30">
        <v>100000</v>
      </c>
      <c r="R540" s="22">
        <f>IF(K540=1,Q540+Q540*$C$770,IF(K540=2,Q540+Q540*$C$771,IF(K540=3,Q540+Q540*$C$772,IF(K540=4,Q540+Q540*$C$773,IF(K540=5,Q540+Q540*$C$774,IF(K540=6,Q540+Q540*$C$775))))))</f>
        <v>113950</v>
      </c>
      <c r="S540" s="22"/>
      <c r="T540" s="116"/>
      <c r="U540" s="112"/>
      <c r="V540" s="15"/>
    </row>
    <row r="541" spans="1:24" s="32" customFormat="1" ht="15.75" customHeight="1" x14ac:dyDescent="0.3">
      <c r="A541" s="17" t="s">
        <v>84</v>
      </c>
      <c r="B541" s="21" t="s">
        <v>123</v>
      </c>
      <c r="C541" s="18">
        <v>2006</v>
      </c>
      <c r="D541" s="19" t="s">
        <v>0</v>
      </c>
      <c r="E541" s="19" t="s">
        <v>345</v>
      </c>
      <c r="F541" s="17"/>
      <c r="G541" s="17"/>
      <c r="H541" s="17" t="s">
        <v>580</v>
      </c>
      <c r="I541" s="197" t="str">
        <f>CONCATENATE(H541,A541)</f>
        <v>820500090</v>
      </c>
      <c r="J541" s="23" t="s">
        <v>285</v>
      </c>
      <c r="K541" s="20">
        <v>4</v>
      </c>
      <c r="L541" s="89"/>
      <c r="M541" s="89"/>
      <c r="N541" s="163"/>
      <c r="O541" s="89"/>
      <c r="P541" s="20"/>
      <c r="Q541" s="22">
        <v>25000</v>
      </c>
      <c r="R541" s="22">
        <f>IF(K541=1,Q541+Q541*$C$770,IF(K541=2,Q541+Q541*$C$771,IF(K541=3,Q541+Q541*$C$772,IF(K541=4,Q541+Q541*$C$773,IF(K541=5,Q541+Q541*$C$774,IF(K541=6,Q541+Q541*$C$775))))))</f>
        <v>28487.5</v>
      </c>
      <c r="S541" s="22"/>
      <c r="T541" s="116"/>
      <c r="U541" s="112"/>
      <c r="V541" s="15"/>
    </row>
    <row r="542" spans="1:24" s="32" customFormat="1" ht="15.75" customHeight="1" x14ac:dyDescent="0.3">
      <c r="A542" s="24" t="s">
        <v>86</v>
      </c>
      <c r="B542" s="25" t="s">
        <v>134</v>
      </c>
      <c r="C542" s="26">
        <v>1973</v>
      </c>
      <c r="D542" s="27" t="s">
        <v>87</v>
      </c>
      <c r="E542" s="27" t="s">
        <v>87</v>
      </c>
      <c r="F542" s="24"/>
      <c r="G542" s="24"/>
      <c r="H542" s="24" t="s">
        <v>569</v>
      </c>
      <c r="I542" s="197" t="str">
        <f>CONCATENATE(H542,A542)</f>
        <v>840700131</v>
      </c>
      <c r="J542" s="28" t="s">
        <v>2</v>
      </c>
      <c r="K542" s="29">
        <v>4</v>
      </c>
      <c r="L542" s="88"/>
      <c r="M542" s="88"/>
      <c r="N542" s="165"/>
      <c r="O542" s="88"/>
      <c r="P542" s="29"/>
      <c r="Q542" s="30">
        <v>73371</v>
      </c>
      <c r="R542" s="22">
        <f>IF(K542=1,Q542+Q542*$C$770,IF(K542=2,Q542+Q542*$C$771,IF(K542=3,Q542+Q542*$C$772,IF(K542=4,Q542+Q542*$C$773,IF(K542=5,Q542+Q542*$C$774,IF(K542=6,Q542+Q542*$C$775))))))</f>
        <v>83606.254499999995</v>
      </c>
      <c r="S542" s="22"/>
      <c r="T542" s="116"/>
      <c r="U542" s="112"/>
      <c r="V542" s="15"/>
    </row>
    <row r="543" spans="1:24" s="32" customFormat="1" ht="15.75" customHeight="1" x14ac:dyDescent="0.3">
      <c r="A543" s="24" t="s">
        <v>15</v>
      </c>
      <c r="B543" s="25" t="s">
        <v>132</v>
      </c>
      <c r="C543" s="26">
        <v>2009</v>
      </c>
      <c r="D543" s="27" t="s">
        <v>0</v>
      </c>
      <c r="E543" s="19" t="s">
        <v>0</v>
      </c>
      <c r="F543" s="17"/>
      <c r="G543" s="17"/>
      <c r="H543" s="17" t="s">
        <v>594</v>
      </c>
      <c r="I543" s="197" t="str">
        <f>CONCATENATE(H543,A543)</f>
        <v>820000113</v>
      </c>
      <c r="J543" s="23" t="s">
        <v>320</v>
      </c>
      <c r="K543" s="29">
        <v>5</v>
      </c>
      <c r="L543" s="88"/>
      <c r="M543" s="88"/>
      <c r="N543" s="165"/>
      <c r="O543" s="88"/>
      <c r="P543" s="29"/>
      <c r="Q543" s="30">
        <v>25000</v>
      </c>
      <c r="R543" s="22">
        <f>IF(K543=1,Q543+Q543*$C$770,IF(K543=2,Q543+Q543*$C$771,IF(K543=3,Q543+Q543*$C$772,IF(K543=4,Q543+Q543*$C$773,IF(K543=5,Q543+Q543*$C$774,IF(K543=6,Q543+Q543*$C$775))))))</f>
        <v>29755</v>
      </c>
      <c r="S543" s="22"/>
      <c r="T543" s="116"/>
      <c r="U543" s="112"/>
    </row>
    <row r="544" spans="1:24" s="32" customFormat="1" ht="15.75" customHeight="1" x14ac:dyDescent="0.3">
      <c r="A544" s="24" t="s">
        <v>19</v>
      </c>
      <c r="B544" s="25" t="s">
        <v>148</v>
      </c>
      <c r="C544" s="26">
        <v>1986</v>
      </c>
      <c r="D544" s="27" t="s">
        <v>87</v>
      </c>
      <c r="E544" s="27" t="s">
        <v>344</v>
      </c>
      <c r="F544" s="24"/>
      <c r="G544" s="24"/>
      <c r="H544" s="24" t="s">
        <v>567</v>
      </c>
      <c r="I544" s="197" t="str">
        <f>CONCATENATE(H544,A544)</f>
        <v>851100401</v>
      </c>
      <c r="J544" s="28" t="s">
        <v>185</v>
      </c>
      <c r="K544" s="29">
        <v>5</v>
      </c>
      <c r="L544" s="88"/>
      <c r="M544" s="88"/>
      <c r="N544" s="165"/>
      <c r="O544" s="88"/>
      <c r="P544" s="29"/>
      <c r="Q544" s="30">
        <v>204750</v>
      </c>
      <c r="R544" s="22">
        <f>IF(K544=1,Q544+Q544*$C$770,IF(K544=2,Q544+Q544*$C$771,IF(K544=3,Q544+Q544*$C$772,IF(K544=4,Q544+Q544*$C$773,IF(K544=5,Q544+Q544*$C$774,IF(K544=6,Q544+Q544*$C$775))))))</f>
        <v>243693.45</v>
      </c>
      <c r="S544" s="22"/>
      <c r="T544" s="116"/>
      <c r="U544" s="113"/>
      <c r="V544" s="15"/>
    </row>
    <row r="545" spans="1:24" s="32" customFormat="1" ht="15.75" customHeight="1" x14ac:dyDescent="0.3">
      <c r="A545" s="24" t="s">
        <v>62</v>
      </c>
      <c r="B545" s="25" t="s">
        <v>127</v>
      </c>
      <c r="C545" s="26">
        <v>2007</v>
      </c>
      <c r="D545" s="27" t="s">
        <v>0</v>
      </c>
      <c r="E545" s="27" t="s">
        <v>0</v>
      </c>
      <c r="F545" s="24"/>
      <c r="G545" s="24"/>
      <c r="H545" s="24" t="s">
        <v>580</v>
      </c>
      <c r="I545" s="197" t="str">
        <f>CONCATENATE(H545,A545)</f>
        <v>820500100</v>
      </c>
      <c r="J545" s="28" t="s">
        <v>191</v>
      </c>
      <c r="K545" s="29">
        <v>5</v>
      </c>
      <c r="L545" s="88"/>
      <c r="M545" s="88"/>
      <c r="N545" s="165"/>
      <c r="O545" s="88"/>
      <c r="P545" s="29"/>
      <c r="Q545" s="30">
        <v>50000</v>
      </c>
      <c r="R545" s="22">
        <f>IF(K545=1,Q545+Q545*$C$770,IF(K545=2,Q545+Q545*$C$771,IF(K545=3,Q545+Q545*$C$772,IF(K545=4,Q545+Q545*$C$773,IF(K545=5,Q545+Q545*$C$774,IF(K545=6,Q545+Q545*$C$775))))))</f>
        <v>59510</v>
      </c>
      <c r="S545" s="22"/>
      <c r="T545" s="116"/>
      <c r="U545" s="113"/>
      <c r="V545" s="15"/>
    </row>
    <row r="546" spans="1:24" s="32" customFormat="1" ht="15.75" customHeight="1" x14ac:dyDescent="0.3">
      <c r="A546" s="24" t="s">
        <v>62</v>
      </c>
      <c r="B546" s="25" t="s">
        <v>127</v>
      </c>
      <c r="C546" s="26">
        <v>2007</v>
      </c>
      <c r="D546" s="27" t="s">
        <v>0</v>
      </c>
      <c r="E546" s="19" t="s">
        <v>0</v>
      </c>
      <c r="F546" s="17"/>
      <c r="G546" s="17"/>
      <c r="H546" s="17" t="s">
        <v>594</v>
      </c>
      <c r="I546" s="197" t="str">
        <f>CONCATENATE(H546,A546)</f>
        <v>820000100</v>
      </c>
      <c r="J546" s="23" t="s">
        <v>320</v>
      </c>
      <c r="K546" s="29">
        <v>5</v>
      </c>
      <c r="L546" s="88"/>
      <c r="M546" s="88"/>
      <c r="N546" s="165"/>
      <c r="O546" s="88"/>
      <c r="P546" s="29"/>
      <c r="Q546" s="30">
        <v>25000</v>
      </c>
      <c r="R546" s="22">
        <f>IF(K546=1,Q546+Q546*$C$770,IF(K546=2,Q546+Q546*$C$771,IF(K546=3,Q546+Q546*$C$772,IF(K546=4,Q546+Q546*$C$773,IF(K546=5,Q546+Q546*$C$774,IF(K546=6,Q546+Q546*$C$775))))))</f>
        <v>29755</v>
      </c>
      <c r="S546" s="22"/>
      <c r="T546" s="116"/>
      <c r="U546" s="113"/>
      <c r="V546" s="15"/>
    </row>
    <row r="547" spans="1:24" s="32" customFormat="1" ht="15.75" customHeight="1" x14ac:dyDescent="0.3">
      <c r="A547" s="24" t="s">
        <v>88</v>
      </c>
      <c r="B547" s="25" t="s">
        <v>111</v>
      </c>
      <c r="C547" s="26">
        <v>2000</v>
      </c>
      <c r="D547" s="27" t="s">
        <v>87</v>
      </c>
      <c r="E547" s="27" t="s">
        <v>344</v>
      </c>
      <c r="F547" s="24"/>
      <c r="G547" s="24"/>
      <c r="H547" s="24" t="s">
        <v>567</v>
      </c>
      <c r="I547" s="197" t="str">
        <f>CONCATENATE(H547,A547)</f>
        <v>851100070</v>
      </c>
      <c r="J547" s="28" t="s">
        <v>185</v>
      </c>
      <c r="K547" s="29">
        <v>5</v>
      </c>
      <c r="L547" s="88"/>
      <c r="M547" s="88"/>
      <c r="N547" s="165"/>
      <c r="O547" s="88"/>
      <c r="P547" s="29"/>
      <c r="Q547" s="30">
        <v>195000</v>
      </c>
      <c r="R547" s="22">
        <f>IF(K547=1,Q547+Q547*$C$770,IF(K547=2,Q547+Q547*$C$771,IF(K547=3,Q547+Q547*$C$772,IF(K547=4,Q547+Q547*$C$773,IF(K547=5,Q547+Q547*$C$774,IF(K547=6,Q547+Q547*$C$775))))))</f>
        <v>232089</v>
      </c>
      <c r="S547" s="22"/>
      <c r="T547" s="116"/>
      <c r="U547" s="111"/>
      <c r="V547" s="15"/>
    </row>
    <row r="548" spans="1:24" s="32" customFormat="1" ht="15.75" customHeight="1" x14ac:dyDescent="0.3">
      <c r="A548" s="24" t="s">
        <v>88</v>
      </c>
      <c r="B548" s="25" t="s">
        <v>111</v>
      </c>
      <c r="C548" s="26">
        <v>2000</v>
      </c>
      <c r="D548" s="27" t="s">
        <v>12</v>
      </c>
      <c r="E548" s="27" t="s">
        <v>545</v>
      </c>
      <c r="F548" s="24"/>
      <c r="G548" s="24"/>
      <c r="H548" s="24" t="s">
        <v>567</v>
      </c>
      <c r="I548" s="197" t="str">
        <f>CONCATENATE(H548,A548)</f>
        <v>851100070</v>
      </c>
      <c r="J548" s="28" t="s">
        <v>549</v>
      </c>
      <c r="K548" s="29">
        <v>5</v>
      </c>
      <c r="L548" s="88"/>
      <c r="M548" s="88"/>
      <c r="N548" s="165"/>
      <c r="O548" s="88"/>
      <c r="P548" s="29"/>
      <c r="Q548" s="30">
        <v>600000</v>
      </c>
      <c r="R548" s="22">
        <f>IF(K548=1,Q548+Q548*$C$770,IF(K548=2,Q548+Q548*$C$771,IF(K548=3,Q548+Q548*$C$772,IF(K548=4,Q548+Q548*$C$773,IF(K548=5,Q548+Q548*$C$774,IF(K548=6,Q548+Q548*$C$775))))))</f>
        <v>714120</v>
      </c>
      <c r="S548" s="22"/>
      <c r="T548" s="116"/>
      <c r="U548" s="111"/>
      <c r="V548" s="15"/>
    </row>
    <row r="549" spans="1:24" s="32" customFormat="1" ht="15.75" customHeight="1" x14ac:dyDescent="0.3">
      <c r="A549" s="24" t="s">
        <v>88</v>
      </c>
      <c r="B549" s="25" t="s">
        <v>111</v>
      </c>
      <c r="C549" s="26">
        <v>2000</v>
      </c>
      <c r="D549" s="27" t="s">
        <v>87</v>
      </c>
      <c r="E549" s="27" t="s">
        <v>344</v>
      </c>
      <c r="F549" s="24"/>
      <c r="G549" s="24"/>
      <c r="H549" s="24" t="s">
        <v>562</v>
      </c>
      <c r="I549" s="197" t="str">
        <f>CONCATENATE(H549,A549)</f>
        <v>852500070</v>
      </c>
      <c r="J549" s="28" t="s">
        <v>240</v>
      </c>
      <c r="K549" s="29">
        <v>5</v>
      </c>
      <c r="L549" s="88"/>
      <c r="M549" s="88"/>
      <c r="N549" s="165"/>
      <c r="O549" s="88"/>
      <c r="P549" s="29"/>
      <c r="Q549" s="30">
        <v>943483</v>
      </c>
      <c r="R549" s="22">
        <f>IF(K549=1,Q549+Q549*$C$770,IF(K549=2,Q549+Q549*$C$771,IF(K549=3,Q549+Q549*$C$772,IF(K549=4,Q549+Q549*$C$773,IF(K549=5,Q549+Q549*$C$774,IF(K549=6,Q549+Q549*$C$775))))))</f>
        <v>1122933.4665999999</v>
      </c>
      <c r="S549" s="22"/>
      <c r="T549" s="116"/>
      <c r="U549" s="113"/>
      <c r="V549" s="15"/>
      <c r="W549" s="14"/>
      <c r="X549" s="14"/>
    </row>
    <row r="550" spans="1:24" s="32" customFormat="1" ht="15.75" customHeight="1" x14ac:dyDescent="0.3">
      <c r="A550" s="24" t="s">
        <v>96</v>
      </c>
      <c r="B550" s="25" t="s">
        <v>110</v>
      </c>
      <c r="C550" s="26">
        <v>2001</v>
      </c>
      <c r="D550" s="27" t="s">
        <v>87</v>
      </c>
      <c r="E550" s="27" t="s">
        <v>87</v>
      </c>
      <c r="F550" s="24"/>
      <c r="G550" s="24"/>
      <c r="H550" s="24" t="s">
        <v>585</v>
      </c>
      <c r="I550" s="197" t="str">
        <f>CONCATENATE(H550,A550)</f>
        <v>862000069</v>
      </c>
      <c r="J550" s="28" t="s">
        <v>187</v>
      </c>
      <c r="K550" s="29">
        <v>5</v>
      </c>
      <c r="L550" s="88"/>
      <c r="M550" s="88"/>
      <c r="N550" s="165"/>
      <c r="O550" s="88"/>
      <c r="P550" s="29"/>
      <c r="Q550" s="30">
        <v>8000</v>
      </c>
      <c r="R550" s="22">
        <f>IF(K550=1,Q550+Q550*$C$770,IF(K550=2,Q550+Q550*$C$771,IF(K550=3,Q550+Q550*$C$772,IF(K550=4,Q550+Q550*$C$773,IF(K550=5,Q550+Q550*$C$774,IF(K550=6,Q550+Q550*$C$775))))))</f>
        <v>9521.6</v>
      </c>
      <c r="S550" s="22"/>
      <c r="T550" s="116"/>
      <c r="U550" s="113"/>
      <c r="V550" s="15"/>
    </row>
    <row r="551" spans="1:24" ht="15.75" customHeight="1" x14ac:dyDescent="0.3">
      <c r="A551" s="24" t="s">
        <v>96</v>
      </c>
      <c r="B551" s="25" t="s">
        <v>110</v>
      </c>
      <c r="C551" s="26">
        <v>2001</v>
      </c>
      <c r="D551" s="27" t="s">
        <v>87</v>
      </c>
      <c r="E551" s="27" t="s">
        <v>344</v>
      </c>
      <c r="F551" s="24"/>
      <c r="G551" s="24"/>
      <c r="H551" s="24" t="s">
        <v>562</v>
      </c>
      <c r="I551" s="197" t="str">
        <f>CONCATENATE(H551,A551)</f>
        <v>852500069</v>
      </c>
      <c r="J551" s="28" t="s">
        <v>1</v>
      </c>
      <c r="K551" s="29">
        <v>5</v>
      </c>
      <c r="L551" s="88"/>
      <c r="M551" s="88"/>
      <c r="N551" s="165"/>
      <c r="O551" s="88"/>
      <c r="P551" s="29"/>
      <c r="Q551" s="30">
        <v>811329.75</v>
      </c>
      <c r="R551" s="22">
        <f>IF(K551=1,Q551+Q551*$C$770,IF(K551=2,Q551+Q551*$C$771,IF(K551=3,Q551+Q551*$C$772,IF(K551=4,Q551+Q551*$C$773,IF(K551=5,Q551+Q551*$C$774,IF(K551=6,Q551+Q551*$C$775))))))</f>
        <v>965644.66845</v>
      </c>
      <c r="S551" s="22"/>
      <c r="T551" s="116"/>
      <c r="U551" s="113"/>
      <c r="V551" s="15"/>
      <c r="W551" s="32"/>
      <c r="X551" s="32"/>
    </row>
    <row r="552" spans="1:24" s="32" customFormat="1" ht="15.75" customHeight="1" x14ac:dyDescent="0.3">
      <c r="A552" s="24" t="s">
        <v>21</v>
      </c>
      <c r="B552" s="25" t="s">
        <v>106</v>
      </c>
      <c r="C552" s="26">
        <v>1996</v>
      </c>
      <c r="D552" s="27" t="s">
        <v>87</v>
      </c>
      <c r="E552" s="27" t="s">
        <v>87</v>
      </c>
      <c r="F552" s="24"/>
      <c r="G552" s="24"/>
      <c r="H552" s="24" t="s">
        <v>569</v>
      </c>
      <c r="I552" s="197" t="str">
        <f>CONCATENATE(H552,A552)</f>
        <v>840700060</v>
      </c>
      <c r="J552" s="28" t="s">
        <v>10</v>
      </c>
      <c r="K552" s="29">
        <v>5</v>
      </c>
      <c r="L552" s="88"/>
      <c r="M552" s="88"/>
      <c r="N552" s="165"/>
      <c r="O552" s="88"/>
      <c r="P552" s="29"/>
      <c r="Q552" s="30">
        <v>80709</v>
      </c>
      <c r="R552" s="22">
        <f>IF(K552=1,Q552+Q552*$C$770,IF(K552=2,Q552+Q552*$C$771,IF(K552=3,Q552+Q552*$C$772,IF(K552=4,Q552+Q552*$C$773,IF(K552=5,Q552+Q552*$C$774,IF(K552=6,Q552+Q552*$C$775))))))</f>
        <v>96059.851800000004</v>
      </c>
      <c r="S552" s="22"/>
      <c r="T552" s="116"/>
      <c r="U552" s="111"/>
      <c r="V552" s="15"/>
      <c r="W552" s="14"/>
      <c r="X552" s="14"/>
    </row>
    <row r="553" spans="1:24" s="32" customFormat="1" ht="15.75" customHeight="1" x14ac:dyDescent="0.3">
      <c r="A553" s="24" t="s">
        <v>23</v>
      </c>
      <c r="B553" s="25" t="s">
        <v>130</v>
      </c>
      <c r="C553" s="26">
        <v>2008</v>
      </c>
      <c r="D553" s="27" t="s">
        <v>0</v>
      </c>
      <c r="E553" s="27" t="s">
        <v>0</v>
      </c>
      <c r="F553" s="24"/>
      <c r="G553" s="24"/>
      <c r="H553" s="24" t="s">
        <v>580</v>
      </c>
      <c r="I553" s="197" t="str">
        <f>CONCATENATE(H553,A553)</f>
        <v>820500103</v>
      </c>
      <c r="J553" s="28" t="s">
        <v>191</v>
      </c>
      <c r="K553" s="29">
        <v>5</v>
      </c>
      <c r="L553" s="88"/>
      <c r="M553" s="88"/>
      <c r="N553" s="165"/>
      <c r="O553" s="88"/>
      <c r="P553" s="29"/>
      <c r="Q553" s="30">
        <v>50000</v>
      </c>
      <c r="R553" s="22">
        <f>IF(K553=1,Q553+Q553*$C$770,IF(K553=2,Q553+Q553*$C$771,IF(K553=3,Q553+Q553*$C$772,IF(K553=4,Q553+Q553*$C$773,IF(K553=5,Q553+Q553*$C$774,IF(K553=6,Q553+Q553*$C$775))))))</f>
        <v>59510</v>
      </c>
      <c r="S553" s="22"/>
      <c r="T553" s="116"/>
      <c r="U553" s="111"/>
      <c r="V553" s="15"/>
      <c r="W553" s="14"/>
      <c r="X553" s="14"/>
    </row>
    <row r="554" spans="1:24" s="32" customFormat="1" ht="15.75" customHeight="1" x14ac:dyDescent="0.3">
      <c r="A554" s="24" t="s">
        <v>23</v>
      </c>
      <c r="B554" s="25" t="s">
        <v>130</v>
      </c>
      <c r="C554" s="26">
        <v>2008</v>
      </c>
      <c r="D554" s="27" t="s">
        <v>0</v>
      </c>
      <c r="E554" s="19" t="s">
        <v>0</v>
      </c>
      <c r="F554" s="17"/>
      <c r="G554" s="17"/>
      <c r="H554" s="17" t="s">
        <v>594</v>
      </c>
      <c r="I554" s="197" t="str">
        <f>CONCATENATE(H554,A554)</f>
        <v>820000103</v>
      </c>
      <c r="J554" s="23" t="s">
        <v>320</v>
      </c>
      <c r="K554" s="29">
        <v>5</v>
      </c>
      <c r="L554" s="88"/>
      <c r="M554" s="88"/>
      <c r="N554" s="165"/>
      <c r="O554" s="88"/>
      <c r="P554" s="29"/>
      <c r="Q554" s="30">
        <v>25000</v>
      </c>
      <c r="R554" s="22">
        <f>IF(K554=1,Q554+Q554*$C$770,IF(K554=2,Q554+Q554*$C$771,IF(K554=3,Q554+Q554*$C$772,IF(K554=4,Q554+Q554*$C$773,IF(K554=5,Q554+Q554*$C$774,IF(K554=6,Q554+Q554*$C$775))))))</f>
        <v>29755</v>
      </c>
      <c r="S554" s="22"/>
      <c r="T554" s="116"/>
      <c r="U554" s="111"/>
      <c r="V554" s="15"/>
      <c r="W554" s="14"/>
      <c r="X554" s="14"/>
    </row>
    <row r="555" spans="1:24" s="32" customFormat="1" ht="15.75" customHeight="1" x14ac:dyDescent="0.3">
      <c r="A555" s="24" t="s">
        <v>90</v>
      </c>
      <c r="B555" s="25" t="s">
        <v>150</v>
      </c>
      <c r="C555" s="26">
        <v>1988</v>
      </c>
      <c r="D555" s="27" t="s">
        <v>87</v>
      </c>
      <c r="E555" s="27" t="s">
        <v>344</v>
      </c>
      <c r="F555" s="24"/>
      <c r="G555" s="24"/>
      <c r="H555" s="24" t="s">
        <v>567</v>
      </c>
      <c r="I555" s="197" t="str">
        <f>CONCATENATE(H555,A555)</f>
        <v>851100421</v>
      </c>
      <c r="J555" s="28" t="s">
        <v>185</v>
      </c>
      <c r="K555" s="29">
        <v>5</v>
      </c>
      <c r="L555" s="88"/>
      <c r="M555" s="88"/>
      <c r="N555" s="165"/>
      <c r="O555" s="88"/>
      <c r="P555" s="29"/>
      <c r="Q555" s="30">
        <v>204750</v>
      </c>
      <c r="R555" s="22">
        <f>IF(K555=1,Q555+Q555*$C$770,IF(K555=2,Q555+Q555*$C$771,IF(K555=3,Q555+Q555*$C$772,IF(K555=4,Q555+Q555*$C$773,IF(K555=5,Q555+Q555*$C$774,IF(K555=6,Q555+Q555*$C$775))))))</f>
        <v>243693.45</v>
      </c>
      <c r="S555" s="22"/>
      <c r="T555" s="116"/>
      <c r="U555" s="111"/>
      <c r="V555" s="15"/>
    </row>
    <row r="556" spans="1:24" s="32" customFormat="1" ht="15.75" customHeight="1" x14ac:dyDescent="0.3">
      <c r="A556" s="24" t="s">
        <v>25</v>
      </c>
      <c r="B556" s="25" t="s">
        <v>105</v>
      </c>
      <c r="C556" s="26">
        <v>1994</v>
      </c>
      <c r="D556" s="27" t="s">
        <v>87</v>
      </c>
      <c r="E556" s="27" t="s">
        <v>87</v>
      </c>
      <c r="F556" s="24"/>
      <c r="G556" s="24"/>
      <c r="H556" s="24" t="s">
        <v>569</v>
      </c>
      <c r="I556" s="197" t="str">
        <f>CONCATENATE(H556,A556)</f>
        <v>840700059</v>
      </c>
      <c r="J556" s="28" t="s">
        <v>8</v>
      </c>
      <c r="K556" s="29">
        <v>5</v>
      </c>
      <c r="L556" s="88"/>
      <c r="M556" s="88"/>
      <c r="N556" s="165"/>
      <c r="O556" s="88"/>
      <c r="P556" s="29"/>
      <c r="Q556" s="30">
        <v>80709</v>
      </c>
      <c r="R556" s="22">
        <f>IF(K556=1,Q556+Q556*$C$770,IF(K556=2,Q556+Q556*$C$771,IF(K556=3,Q556+Q556*$C$772,IF(K556=4,Q556+Q556*$C$773,IF(K556=5,Q556+Q556*$C$774,IF(K556=6,Q556+Q556*$C$775))))))</f>
        <v>96059.851800000004</v>
      </c>
      <c r="S556" s="22"/>
      <c r="T556" s="116"/>
      <c r="U556" s="111"/>
      <c r="V556" s="15"/>
    </row>
    <row r="557" spans="1:24" s="32" customFormat="1" ht="15.75" customHeight="1" x14ac:dyDescent="0.3">
      <c r="A557" s="24" t="s">
        <v>620</v>
      </c>
      <c r="B557" s="25" t="s">
        <v>180</v>
      </c>
      <c r="C557" s="26"/>
      <c r="D557" s="27" t="s">
        <v>0</v>
      </c>
      <c r="E557" s="27" t="s">
        <v>345</v>
      </c>
      <c r="F557" s="24"/>
      <c r="G557" s="24"/>
      <c r="H557" s="24" t="s">
        <v>782</v>
      </c>
      <c r="I557" s="31" t="str">
        <f>CONCATENATE(H557,A557)</f>
        <v>820569430</v>
      </c>
      <c r="J557" s="34" t="s">
        <v>350</v>
      </c>
      <c r="K557" s="29">
        <v>5</v>
      </c>
      <c r="L557" s="88" t="s">
        <v>795</v>
      </c>
      <c r="M557" s="88"/>
      <c r="N557" s="165"/>
      <c r="O557" s="88" t="s">
        <v>728</v>
      </c>
      <c r="P557" s="29"/>
      <c r="Q557" s="30">
        <v>150000</v>
      </c>
      <c r="R557" s="30">
        <f>IF(K557=1,Q557+Q557*$C$770,IF(K557=2,Q557+Q557*$C$771,IF(K557=3,Q557+Q557*$C$772,IF(K557=4,Q557+Q557*$C$773,IF(K557=5,Q557+Q557*$C$774,IF(K557=6,Q557+Q557*$C$775))))))</f>
        <v>178530</v>
      </c>
      <c r="S557" s="22"/>
      <c r="T557" s="116"/>
      <c r="U557" s="111"/>
      <c r="V557" s="15"/>
      <c r="W557" s="14"/>
      <c r="X557" s="14"/>
    </row>
    <row r="558" spans="1:24" s="32" customFormat="1" ht="15.75" customHeight="1" x14ac:dyDescent="0.3">
      <c r="A558" s="24" t="s">
        <v>620</v>
      </c>
      <c r="B558" s="25" t="s">
        <v>180</v>
      </c>
      <c r="C558" s="26"/>
      <c r="D558" s="27" t="s">
        <v>0</v>
      </c>
      <c r="E558" s="27" t="s">
        <v>345</v>
      </c>
      <c r="F558" s="24"/>
      <c r="G558" s="24"/>
      <c r="H558" s="24" t="s">
        <v>784</v>
      </c>
      <c r="I558" s="31" t="str">
        <f>CONCATENATE(H558,A558)</f>
        <v>820579430</v>
      </c>
      <c r="J558" s="34" t="s">
        <v>350</v>
      </c>
      <c r="K558" s="29">
        <v>5</v>
      </c>
      <c r="L558" s="88" t="s">
        <v>796</v>
      </c>
      <c r="M558" s="88"/>
      <c r="N558" s="165"/>
      <c r="O558" s="88" t="s">
        <v>786</v>
      </c>
      <c r="P558" s="29"/>
      <c r="Q558" s="30">
        <v>150000</v>
      </c>
      <c r="R558" s="30">
        <f>IF(K558=1,Q558+Q558*$C$770,IF(K558=2,Q558+Q558*$C$771,IF(K558=3,Q558+Q558*$C$772,IF(K558=4,Q558+Q558*$C$773,IF(K558=5,Q558+Q558*$C$774,IF(K558=6,Q558+Q558*$C$775))))))</f>
        <v>178530</v>
      </c>
      <c r="S558" s="22"/>
      <c r="T558" s="116"/>
      <c r="U558" s="111"/>
      <c r="V558" s="15"/>
    </row>
    <row r="559" spans="1:24" s="118" customFormat="1" ht="15.75" customHeight="1" x14ac:dyDescent="0.3">
      <c r="A559" s="24" t="s">
        <v>588</v>
      </c>
      <c r="B559" s="25" t="s">
        <v>180</v>
      </c>
      <c r="C559" s="26"/>
      <c r="D559" s="27" t="s">
        <v>0</v>
      </c>
      <c r="E559" s="27" t="s">
        <v>345</v>
      </c>
      <c r="F559" s="24"/>
      <c r="G559" s="24"/>
      <c r="H559" s="24" t="s">
        <v>804</v>
      </c>
      <c r="I559" s="31" t="str">
        <f>CONCATENATE(H559,A559)</f>
        <v>820169061</v>
      </c>
      <c r="J559" s="28" t="s">
        <v>309</v>
      </c>
      <c r="K559" s="29">
        <v>5</v>
      </c>
      <c r="L559" s="88" t="s">
        <v>795</v>
      </c>
      <c r="M559" s="88"/>
      <c r="N559" s="165"/>
      <c r="O559" s="88" t="s">
        <v>728</v>
      </c>
      <c r="P559" s="29"/>
      <c r="Q559" s="30">
        <v>100000</v>
      </c>
      <c r="R559" s="30">
        <f>IF(K559=1,Q559+Q559*$C$770,IF(K559=2,Q559+Q559*$C$771,IF(K559=3,Q559+Q559*$C$772,IF(K559=4,Q559+Q559*$C$773,IF(K559=5,Q559+Q559*$C$774,IF(K559=6,Q559+Q559*$C$775))))))</f>
        <v>119020</v>
      </c>
      <c r="S559" s="22"/>
      <c r="T559" s="116"/>
      <c r="U559" s="111"/>
      <c r="V559" s="15"/>
      <c r="W559" s="32"/>
      <c r="X559" s="32"/>
    </row>
    <row r="560" spans="1:24" s="32" customFormat="1" ht="15.75" customHeight="1" x14ac:dyDescent="0.3">
      <c r="A560" s="24" t="s">
        <v>588</v>
      </c>
      <c r="B560" s="25" t="s">
        <v>180</v>
      </c>
      <c r="C560" s="26"/>
      <c r="D560" s="27" t="s">
        <v>0</v>
      </c>
      <c r="E560" s="27" t="s">
        <v>345</v>
      </c>
      <c r="F560" s="24"/>
      <c r="G560" s="24"/>
      <c r="H560" s="24" t="s">
        <v>805</v>
      </c>
      <c r="I560" s="31" t="str">
        <f>CONCATENATE(H560,A560)</f>
        <v>820179061</v>
      </c>
      <c r="J560" s="28" t="s">
        <v>309</v>
      </c>
      <c r="K560" s="29">
        <v>5</v>
      </c>
      <c r="L560" s="88" t="s">
        <v>796</v>
      </c>
      <c r="M560" s="88"/>
      <c r="N560" s="165"/>
      <c r="O560" s="88" t="s">
        <v>786</v>
      </c>
      <c r="P560" s="29"/>
      <c r="Q560" s="30">
        <v>100000</v>
      </c>
      <c r="R560" s="30">
        <f>IF(K560=1,Q560+Q560*$C$770,IF(K560=2,Q560+Q560*$C$771,IF(K560=3,Q560+Q560*$C$772,IF(K560=4,Q560+Q560*$C$773,IF(K560=5,Q560+Q560*$C$774,IF(K560=6,Q560+Q560*$C$775))))))</f>
        <v>119020</v>
      </c>
      <c r="S560" s="22"/>
      <c r="T560" s="116"/>
      <c r="U560" s="111"/>
      <c r="V560" s="15"/>
    </row>
    <row r="561" spans="1:24" s="32" customFormat="1" ht="15.75" customHeight="1" x14ac:dyDescent="0.3">
      <c r="A561" s="24" t="s">
        <v>621</v>
      </c>
      <c r="B561" s="25" t="s">
        <v>180</v>
      </c>
      <c r="C561" s="26"/>
      <c r="D561" s="27" t="s">
        <v>351</v>
      </c>
      <c r="E561" s="27" t="s">
        <v>351</v>
      </c>
      <c r="F561" s="24"/>
      <c r="G561" s="24"/>
      <c r="H561" s="24" t="s">
        <v>813</v>
      </c>
      <c r="I561" s="31" t="str">
        <f>CONCATENATE(H561,A561)</f>
        <v>842169031</v>
      </c>
      <c r="J561" s="28" t="s">
        <v>353</v>
      </c>
      <c r="K561" s="29">
        <v>5</v>
      </c>
      <c r="L561" s="88" t="s">
        <v>795</v>
      </c>
      <c r="M561" s="88"/>
      <c r="N561" s="165"/>
      <c r="O561" s="88" t="s">
        <v>728</v>
      </c>
      <c r="P561" s="29"/>
      <c r="Q561" s="30">
        <v>1700000</v>
      </c>
      <c r="R561" s="30">
        <f>IF(K561=1,Q561+Q561*$C$770,IF(K561=2,Q561+Q561*$C$771,IF(K561=3,Q561+Q561*$C$772,IF(K561=4,Q561+Q561*$C$773,IF(K561=5,Q561+Q561*$C$774,IF(K561=6,Q561+Q561*$C$775))))))</f>
        <v>2023340</v>
      </c>
      <c r="S561" s="22"/>
      <c r="T561" s="116"/>
      <c r="U561" s="111"/>
    </row>
    <row r="562" spans="1:24" s="32" customFormat="1" ht="15.75" customHeight="1" x14ac:dyDescent="0.3">
      <c r="A562" s="24" t="s">
        <v>621</v>
      </c>
      <c r="B562" s="25" t="s">
        <v>180</v>
      </c>
      <c r="C562" s="26"/>
      <c r="D562" s="27" t="s">
        <v>351</v>
      </c>
      <c r="E562" s="27" t="s">
        <v>351</v>
      </c>
      <c r="F562" s="24"/>
      <c r="G562" s="24"/>
      <c r="H562" s="24" t="s">
        <v>814</v>
      </c>
      <c r="I562" s="31" t="str">
        <f>CONCATENATE(H562,A562)</f>
        <v>842179031</v>
      </c>
      <c r="J562" s="28" t="s">
        <v>353</v>
      </c>
      <c r="K562" s="29">
        <v>5</v>
      </c>
      <c r="L562" s="88" t="s">
        <v>796</v>
      </c>
      <c r="M562" s="88"/>
      <c r="N562" s="165"/>
      <c r="O562" s="88" t="s">
        <v>786</v>
      </c>
      <c r="P562" s="29"/>
      <c r="Q562" s="30">
        <v>1700000</v>
      </c>
      <c r="R562" s="30">
        <f>IF(K562=1,Q562+Q562*$C$770,IF(K562=2,Q562+Q562*$C$771,IF(K562=3,Q562+Q562*$C$772,IF(K562=4,Q562+Q562*$C$773,IF(K562=5,Q562+Q562*$C$774,IF(K562=6,Q562+Q562*$C$775))))))</f>
        <v>2023340</v>
      </c>
      <c r="S562" s="22"/>
      <c r="T562" s="116"/>
      <c r="U562" s="111"/>
      <c r="V562" s="15"/>
    </row>
    <row r="563" spans="1:24" s="32" customFormat="1" ht="15.75" customHeight="1" x14ac:dyDescent="0.3">
      <c r="A563" s="24" t="s">
        <v>588</v>
      </c>
      <c r="B563" s="25" t="s">
        <v>180</v>
      </c>
      <c r="C563" s="26"/>
      <c r="D563" s="27" t="s">
        <v>351</v>
      </c>
      <c r="E563" s="27" t="s">
        <v>351</v>
      </c>
      <c r="F563" s="24"/>
      <c r="G563" s="24"/>
      <c r="H563" s="24" t="s">
        <v>822</v>
      </c>
      <c r="I563" s="31" t="str">
        <f>CONCATENATE(H563,A563)</f>
        <v>832469061</v>
      </c>
      <c r="J563" s="28" t="s">
        <v>354</v>
      </c>
      <c r="K563" s="29">
        <v>5</v>
      </c>
      <c r="L563" s="88" t="s">
        <v>795</v>
      </c>
      <c r="M563" s="88"/>
      <c r="N563" s="165"/>
      <c r="O563" s="88" t="s">
        <v>728</v>
      </c>
      <c r="P563" s="29"/>
      <c r="Q563" s="30">
        <v>210161</v>
      </c>
      <c r="R563" s="30">
        <f>IF(K563=1,Q563+Q563*$C$770,IF(K563=2,Q563+Q563*$C$771,IF(K563=3,Q563+Q563*$C$772,IF(K563=4,Q563+Q563*$C$773,IF(K563=5,Q563+Q563*$C$774,IF(K563=6,Q563+Q563*$C$775))))))</f>
        <v>250133.62220000001</v>
      </c>
      <c r="S563" s="22"/>
      <c r="T563" s="116"/>
      <c r="U563" s="111"/>
      <c r="V563" s="15"/>
    </row>
    <row r="564" spans="1:24" s="32" customFormat="1" ht="15.75" customHeight="1" x14ac:dyDescent="0.3">
      <c r="A564" s="24" t="s">
        <v>588</v>
      </c>
      <c r="B564" s="25" t="s">
        <v>180</v>
      </c>
      <c r="C564" s="26"/>
      <c r="D564" s="27" t="s">
        <v>351</v>
      </c>
      <c r="E564" s="27" t="s">
        <v>351</v>
      </c>
      <c r="F564" s="24"/>
      <c r="G564" s="24"/>
      <c r="H564" s="24" t="s">
        <v>823</v>
      </c>
      <c r="I564" s="31" t="str">
        <f>CONCATENATE(H564,A564)</f>
        <v>832479061</v>
      </c>
      <c r="J564" s="28" t="s">
        <v>354</v>
      </c>
      <c r="K564" s="29">
        <v>5</v>
      </c>
      <c r="L564" s="88" t="s">
        <v>796</v>
      </c>
      <c r="M564" s="88"/>
      <c r="N564" s="165"/>
      <c r="O564" s="88" t="s">
        <v>786</v>
      </c>
      <c r="P564" s="29"/>
      <c r="Q564" s="30">
        <v>210161</v>
      </c>
      <c r="R564" s="30">
        <f>IF(K564=1,Q564+Q564*$C$770,IF(K564=2,Q564+Q564*$C$771,IF(K564=3,Q564+Q564*$C$772,IF(K564=4,Q564+Q564*$C$773,IF(K564=5,Q564+Q564*$C$774,IF(K564=6,Q564+Q564*$C$775))))))</f>
        <v>250133.62220000001</v>
      </c>
      <c r="S564" s="22"/>
      <c r="T564" s="116"/>
      <c r="U564" s="111"/>
      <c r="V564" s="15"/>
    </row>
    <row r="565" spans="1:24" s="32" customFormat="1" ht="15.75" customHeight="1" x14ac:dyDescent="0.3">
      <c r="A565" s="24" t="s">
        <v>588</v>
      </c>
      <c r="B565" s="25" t="s">
        <v>180</v>
      </c>
      <c r="C565" s="26"/>
      <c r="D565" s="27" t="s">
        <v>351</v>
      </c>
      <c r="E565" s="27" t="s">
        <v>351</v>
      </c>
      <c r="F565" s="24"/>
      <c r="G565" s="24"/>
      <c r="H565" s="24" t="s">
        <v>831</v>
      </c>
      <c r="I565" s="31" t="str">
        <f>CONCATENATE(H565,A565)</f>
        <v>832669061</v>
      </c>
      <c r="J565" s="28" t="s">
        <v>412</v>
      </c>
      <c r="K565" s="29">
        <v>5</v>
      </c>
      <c r="L565" s="88" t="s">
        <v>783</v>
      </c>
      <c r="M565" s="88"/>
      <c r="N565" s="165"/>
      <c r="O565" s="88" t="s">
        <v>728</v>
      </c>
      <c r="P565" s="29"/>
      <c r="Q565" s="30">
        <v>150000</v>
      </c>
      <c r="R565" s="30">
        <f>IF(K565=1,Q565+Q565*$C$770,IF(K565=2,Q565+Q565*$C$771,IF(K565=3,Q565+Q565*$C$772,IF(K565=4,Q565+Q565*$C$773,IF(K565=5,Q565+Q565*$C$774,IF(K565=6,Q565+Q565*$C$775))))))</f>
        <v>178530</v>
      </c>
      <c r="S565" s="22"/>
      <c r="T565" s="116"/>
      <c r="U565" s="111"/>
      <c r="V565" s="15"/>
    </row>
    <row r="566" spans="1:24" s="32" customFormat="1" ht="15.75" customHeight="1" x14ac:dyDescent="0.3">
      <c r="A566" s="24" t="s">
        <v>588</v>
      </c>
      <c r="B566" s="25" t="s">
        <v>180</v>
      </c>
      <c r="C566" s="26"/>
      <c r="D566" s="27" t="s">
        <v>351</v>
      </c>
      <c r="E566" s="27" t="s">
        <v>351</v>
      </c>
      <c r="F566" s="24"/>
      <c r="G566" s="24"/>
      <c r="H566" s="24" t="s">
        <v>832</v>
      </c>
      <c r="I566" s="31" t="str">
        <f>CONCATENATE(H566,A566)</f>
        <v>832679061</v>
      </c>
      <c r="J566" s="28" t="s">
        <v>412</v>
      </c>
      <c r="K566" s="29">
        <v>5</v>
      </c>
      <c r="L566" s="88" t="s">
        <v>785</v>
      </c>
      <c r="M566" s="88"/>
      <c r="N566" s="165"/>
      <c r="O566" s="88" t="s">
        <v>786</v>
      </c>
      <c r="P566" s="29"/>
      <c r="Q566" s="30">
        <v>150000</v>
      </c>
      <c r="R566" s="30">
        <f>IF(K566=1,Q566+Q566*$C$770,IF(K566=2,Q566+Q566*$C$771,IF(K566=3,Q566+Q566*$C$772,IF(K566=4,Q566+Q566*$C$773,IF(K566=5,Q566+Q566*$C$774,IF(K566=6,Q566+Q566*$C$775))))))</f>
        <v>178530</v>
      </c>
      <c r="S566" s="22"/>
      <c r="T566" s="116"/>
      <c r="U566" s="111"/>
      <c r="V566" s="15"/>
    </row>
    <row r="567" spans="1:24" s="32" customFormat="1" ht="15.75" customHeight="1" x14ac:dyDescent="0.3">
      <c r="A567" s="24" t="s">
        <v>627</v>
      </c>
      <c r="B567" s="25" t="s">
        <v>180</v>
      </c>
      <c r="C567" s="26"/>
      <c r="D567" s="27" t="s">
        <v>351</v>
      </c>
      <c r="E567" s="27" t="s">
        <v>351</v>
      </c>
      <c r="F567" s="24"/>
      <c r="G567" s="24"/>
      <c r="H567" s="24" t="s">
        <v>840</v>
      </c>
      <c r="I567" s="31" t="str">
        <f>CONCATENATE(H567,A567)</f>
        <v>000060000</v>
      </c>
      <c r="J567" s="28" t="s">
        <v>352</v>
      </c>
      <c r="K567" s="29">
        <v>5</v>
      </c>
      <c r="L567" s="88" t="s">
        <v>795</v>
      </c>
      <c r="M567" s="88"/>
      <c r="N567" s="165"/>
      <c r="O567" s="88" t="s">
        <v>728</v>
      </c>
      <c r="P567" s="29"/>
      <c r="Q567" s="30">
        <v>38816856</v>
      </c>
      <c r="R567" s="30">
        <f>IF(K567=1,Q567+Q567*$C$770,IF(K567=2,Q567+Q567*$C$771,IF(K567=3,Q567+Q567*$C$772,IF(K567=4,Q567+Q567*$C$773,IF(K567=5,Q567+Q567*$C$774,IF(K567=6,Q567+Q567*$C$775))))))</f>
        <v>46199822.011200003</v>
      </c>
      <c r="S567" s="22"/>
      <c r="T567" s="116"/>
      <c r="U567" s="111"/>
    </row>
    <row r="568" spans="1:24" s="32" customFormat="1" ht="15.75" customHeight="1" x14ac:dyDescent="0.3">
      <c r="A568" s="24" t="s">
        <v>627</v>
      </c>
      <c r="B568" s="25" t="s">
        <v>180</v>
      </c>
      <c r="C568" s="26"/>
      <c r="D568" s="27" t="s">
        <v>351</v>
      </c>
      <c r="E568" s="27" t="s">
        <v>351</v>
      </c>
      <c r="F568" s="24"/>
      <c r="G568" s="24"/>
      <c r="H568" s="24" t="s">
        <v>841</v>
      </c>
      <c r="I568" s="31" t="str">
        <f>CONCATENATE(H568,A568)</f>
        <v>000070000</v>
      </c>
      <c r="J568" s="28" t="s">
        <v>352</v>
      </c>
      <c r="K568" s="29">
        <v>5</v>
      </c>
      <c r="L568" s="88" t="s">
        <v>796</v>
      </c>
      <c r="M568" s="88"/>
      <c r="N568" s="165"/>
      <c r="O568" s="88" t="s">
        <v>786</v>
      </c>
      <c r="P568" s="29"/>
      <c r="Q568" s="30">
        <v>38816856</v>
      </c>
      <c r="R568" s="30">
        <f>IF(K568=1,Q568+Q568*$C$770,IF(K568=2,Q568+Q568*$C$771,IF(K568=3,Q568+Q568*$C$772,IF(K568=4,Q568+Q568*$C$773,IF(K568=5,Q568+Q568*$C$774,IF(K568=6,Q568+Q568*$C$775))))))</f>
        <v>46199822.011200003</v>
      </c>
      <c r="S568" s="22"/>
      <c r="T568" s="116"/>
      <c r="U568" s="111"/>
    </row>
    <row r="569" spans="1:24" s="32" customFormat="1" ht="15.75" customHeight="1" x14ac:dyDescent="0.3">
      <c r="A569" s="24" t="s">
        <v>588</v>
      </c>
      <c r="B569" s="25" t="s">
        <v>180</v>
      </c>
      <c r="C569" s="26"/>
      <c r="D569" s="27" t="s">
        <v>12</v>
      </c>
      <c r="E569" s="27" t="s">
        <v>345</v>
      </c>
      <c r="F569" s="24"/>
      <c r="G569" s="24"/>
      <c r="H569" s="24" t="s">
        <v>849</v>
      </c>
      <c r="I569" s="31" t="str">
        <f>CONCATENATE(H569,A569)</f>
        <v>861669061</v>
      </c>
      <c r="J569" s="28" t="s">
        <v>313</v>
      </c>
      <c r="K569" s="29">
        <v>5</v>
      </c>
      <c r="L569" s="88" t="s">
        <v>795</v>
      </c>
      <c r="M569" s="88"/>
      <c r="N569" s="165"/>
      <c r="O569" s="88" t="s">
        <v>728</v>
      </c>
      <c r="P569" s="29"/>
      <c r="Q569" s="30">
        <v>850000</v>
      </c>
      <c r="R569" s="30">
        <f>IF(K569=1,Q569+Q569*$C$770,IF(K569=2,Q569+Q569*$C$771,IF(K569=3,Q569+Q569*$C$772,IF(K569=4,Q569+Q569*$C$773,IF(K569=5,Q569+Q569*$C$774,IF(K569=6,Q569+Q569*$C$775))))))</f>
        <v>1011670</v>
      </c>
      <c r="S569" s="22"/>
      <c r="T569" s="116"/>
      <c r="U569" s="111"/>
    </row>
    <row r="570" spans="1:24" s="32" customFormat="1" ht="15.75" customHeight="1" x14ac:dyDescent="0.3">
      <c r="A570" s="24" t="s">
        <v>588</v>
      </c>
      <c r="B570" s="25" t="s">
        <v>180</v>
      </c>
      <c r="C570" s="26"/>
      <c r="D570" s="27" t="s">
        <v>12</v>
      </c>
      <c r="E570" s="27" t="s">
        <v>345</v>
      </c>
      <c r="F570" s="24"/>
      <c r="G570" s="24"/>
      <c r="H570" s="24" t="s">
        <v>850</v>
      </c>
      <c r="I570" s="31" t="str">
        <f>CONCATENATE(H570,A570)</f>
        <v>861679061</v>
      </c>
      <c r="J570" s="28" t="s">
        <v>313</v>
      </c>
      <c r="K570" s="29">
        <v>5</v>
      </c>
      <c r="L570" s="88" t="s">
        <v>796</v>
      </c>
      <c r="M570" s="88"/>
      <c r="N570" s="165"/>
      <c r="O570" s="88" t="s">
        <v>786</v>
      </c>
      <c r="P570" s="29"/>
      <c r="Q570" s="30">
        <v>850000</v>
      </c>
      <c r="R570" s="30">
        <f>IF(K570=1,Q570+Q570*$C$770,IF(K570=2,Q570+Q570*$C$771,IF(K570=3,Q570+Q570*$C$772,IF(K570=4,Q570+Q570*$C$773,IF(K570=5,Q570+Q570*$C$774,IF(K570=6,Q570+Q570*$C$775))))))</f>
        <v>1011670</v>
      </c>
      <c r="S570" s="22"/>
      <c r="T570" s="116"/>
      <c r="U570" s="111"/>
      <c r="V570" s="15"/>
    </row>
    <row r="571" spans="1:24" s="32" customFormat="1" ht="15.75" customHeight="1" x14ac:dyDescent="0.3">
      <c r="A571" s="24" t="s">
        <v>588</v>
      </c>
      <c r="B571" s="25" t="s">
        <v>180</v>
      </c>
      <c r="C571" s="26"/>
      <c r="D571" s="27" t="s">
        <v>12</v>
      </c>
      <c r="E571" s="27" t="s">
        <v>345</v>
      </c>
      <c r="F571" s="24"/>
      <c r="G571" s="24"/>
      <c r="H571" s="24"/>
      <c r="I571" s="31"/>
      <c r="J571" s="28" t="s">
        <v>762</v>
      </c>
      <c r="K571" s="29">
        <v>5</v>
      </c>
      <c r="L571" s="88" t="s">
        <v>795</v>
      </c>
      <c r="M571" s="88"/>
      <c r="N571" s="165"/>
      <c r="O571" s="88" t="s">
        <v>728</v>
      </c>
      <c r="P571" s="29"/>
      <c r="Q571" s="30">
        <v>50000</v>
      </c>
      <c r="R571" s="30">
        <f>IF(K571=1,Q571+Q571*$C$770,IF(K571=2,Q571+Q571*$C$771,IF(K571=3,Q571+Q571*$C$772,IF(K571=4,Q571+Q571*$C$773,IF(K571=5,Q571+Q571*$C$774,IF(K571=6,Q571+Q571*$C$775))))))</f>
        <v>59510</v>
      </c>
      <c r="S571" s="22"/>
      <c r="T571" s="116"/>
      <c r="U571" s="111"/>
      <c r="V571" s="15"/>
    </row>
    <row r="572" spans="1:24" s="32" customFormat="1" ht="15.75" customHeight="1" x14ac:dyDescent="0.3">
      <c r="A572" s="24" t="s">
        <v>588</v>
      </c>
      <c r="B572" s="25" t="s">
        <v>180</v>
      </c>
      <c r="C572" s="26"/>
      <c r="D572" s="27" t="s">
        <v>12</v>
      </c>
      <c r="E572" s="27" t="s">
        <v>345</v>
      </c>
      <c r="F572" s="24"/>
      <c r="G572" s="24"/>
      <c r="H572" s="24"/>
      <c r="I572" s="31"/>
      <c r="J572" s="28" t="s">
        <v>762</v>
      </c>
      <c r="K572" s="29">
        <v>5</v>
      </c>
      <c r="L572" s="88" t="s">
        <v>796</v>
      </c>
      <c r="M572" s="88"/>
      <c r="N572" s="165"/>
      <c r="O572" s="88" t="s">
        <v>786</v>
      </c>
      <c r="P572" s="29"/>
      <c r="Q572" s="30">
        <v>50000</v>
      </c>
      <c r="R572" s="30">
        <f>IF(K572=1,Q572+Q572*$C$770,IF(K572=2,Q572+Q572*$C$771,IF(K572=3,Q572+Q572*$C$772,IF(K572=4,Q572+Q572*$C$773,IF(K572=5,Q572+Q572*$C$774,IF(K572=6,Q572+Q572*$C$775))))))</f>
        <v>59510</v>
      </c>
      <c r="S572" s="22"/>
      <c r="T572" s="116"/>
      <c r="U572" s="111"/>
      <c r="V572" s="14"/>
      <c r="W572" s="14"/>
      <c r="X572" s="14"/>
    </row>
    <row r="573" spans="1:24" s="32" customFormat="1" ht="15.75" customHeight="1" x14ac:dyDescent="0.3">
      <c r="A573" s="24" t="s">
        <v>588</v>
      </c>
      <c r="B573" s="25" t="s">
        <v>180</v>
      </c>
      <c r="C573" s="26"/>
      <c r="D573" s="27" t="s">
        <v>12</v>
      </c>
      <c r="E573" s="27" t="s">
        <v>345</v>
      </c>
      <c r="F573" s="24"/>
      <c r="G573" s="24"/>
      <c r="H573" s="24" t="s">
        <v>858</v>
      </c>
      <c r="I573" s="31" t="str">
        <f>CONCATENATE(H573,A573)</f>
        <v>851869061</v>
      </c>
      <c r="J573" s="34" t="s">
        <v>314</v>
      </c>
      <c r="K573" s="29">
        <v>5</v>
      </c>
      <c r="L573" s="88" t="s">
        <v>795</v>
      </c>
      <c r="M573" s="88"/>
      <c r="N573" s="165"/>
      <c r="O573" s="88" t="s">
        <v>728</v>
      </c>
      <c r="P573" s="29"/>
      <c r="Q573" s="30">
        <v>200000</v>
      </c>
      <c r="R573" s="30">
        <f>IF(K573=1,Q573+Q573*$C$770,IF(K573=2,Q573+Q573*$C$771,IF(K573=3,Q573+Q573*$C$772,IF(K573=4,Q573+Q573*$C$773,IF(K573=5,Q573+Q573*$C$774,IF(K573=6,Q573+Q573*$C$775))))))</f>
        <v>238040</v>
      </c>
      <c r="S573" s="22"/>
      <c r="T573" s="116"/>
      <c r="U573" s="111"/>
      <c r="V573" s="14"/>
      <c r="W573" s="14"/>
      <c r="X573" s="14"/>
    </row>
    <row r="574" spans="1:24" s="32" customFormat="1" ht="15.75" customHeight="1" x14ac:dyDescent="0.3">
      <c r="A574" s="24" t="s">
        <v>588</v>
      </c>
      <c r="B574" s="25" t="s">
        <v>180</v>
      </c>
      <c r="C574" s="26"/>
      <c r="D574" s="27" t="s">
        <v>12</v>
      </c>
      <c r="E574" s="27" t="s">
        <v>345</v>
      </c>
      <c r="F574" s="24"/>
      <c r="G574" s="24"/>
      <c r="H574" s="24" t="s">
        <v>859</v>
      </c>
      <c r="I574" s="31" t="str">
        <f>CONCATENATE(H574,A574)</f>
        <v>851879061</v>
      </c>
      <c r="J574" s="34" t="s">
        <v>314</v>
      </c>
      <c r="K574" s="29">
        <v>5</v>
      </c>
      <c r="L574" s="88" t="s">
        <v>796</v>
      </c>
      <c r="M574" s="88"/>
      <c r="N574" s="165"/>
      <c r="O574" s="88" t="s">
        <v>786</v>
      </c>
      <c r="P574" s="29"/>
      <c r="Q574" s="30">
        <v>200000</v>
      </c>
      <c r="R574" s="30">
        <f>IF(K574=1,Q574+Q574*$C$770,IF(K574=2,Q574+Q574*$C$771,IF(K574=3,Q574+Q574*$C$772,IF(K574=4,Q574+Q574*$C$773,IF(K574=5,Q574+Q574*$C$774,IF(K574=6,Q574+Q574*$C$775))))))</f>
        <v>238040</v>
      </c>
      <c r="S574" s="22"/>
      <c r="T574" s="116"/>
      <c r="U574" s="111"/>
      <c r="V574" s="14"/>
      <c r="W574" s="14"/>
      <c r="X574" s="14"/>
    </row>
    <row r="575" spans="1:24" s="32" customFormat="1" ht="15.75" customHeight="1" x14ac:dyDescent="0.3">
      <c r="A575" s="24" t="s">
        <v>636</v>
      </c>
      <c r="B575" s="25" t="s">
        <v>180</v>
      </c>
      <c r="C575" s="26"/>
      <c r="D575" s="27" t="s">
        <v>12</v>
      </c>
      <c r="E575" s="27" t="s">
        <v>344</v>
      </c>
      <c r="F575" s="24"/>
      <c r="G575" s="24"/>
      <c r="H575" s="24" t="s">
        <v>858</v>
      </c>
      <c r="I575" s="31" t="str">
        <f>CONCATENATE(H575,A575)</f>
        <v>851869019</v>
      </c>
      <c r="J575" s="28" t="s">
        <v>315</v>
      </c>
      <c r="K575" s="29">
        <v>5</v>
      </c>
      <c r="L575" s="88" t="s">
        <v>795</v>
      </c>
      <c r="M575" s="88"/>
      <c r="N575" s="165"/>
      <c r="O575" s="88" t="s">
        <v>728</v>
      </c>
      <c r="P575" s="29"/>
      <c r="Q575" s="30">
        <v>500000</v>
      </c>
      <c r="R575" s="30">
        <f>IF(K575=1,Q575+Q575*$C$770,IF(K575=2,Q575+Q575*$C$771,IF(K575=3,Q575+Q575*$C$772,IF(K575=4,Q575+Q575*$C$773,IF(K575=5,Q575+Q575*$C$774,IF(K575=6,Q575+Q575*$C$775))))))</f>
        <v>595100</v>
      </c>
      <c r="S575" s="22"/>
      <c r="T575" s="116"/>
      <c r="U575" s="111"/>
      <c r="V575" s="15"/>
      <c r="W575" s="14"/>
      <c r="X575" s="14"/>
    </row>
    <row r="576" spans="1:24" s="32" customFormat="1" ht="15.75" customHeight="1" x14ac:dyDescent="0.3">
      <c r="A576" s="24" t="s">
        <v>636</v>
      </c>
      <c r="B576" s="25" t="s">
        <v>180</v>
      </c>
      <c r="C576" s="26"/>
      <c r="D576" s="27" t="s">
        <v>12</v>
      </c>
      <c r="E576" s="27" t="s">
        <v>344</v>
      </c>
      <c r="F576" s="24"/>
      <c r="G576" s="24"/>
      <c r="H576" s="24" t="s">
        <v>859</v>
      </c>
      <c r="I576" s="31" t="str">
        <f>CONCATENATE(H576,A576)</f>
        <v>851879019</v>
      </c>
      <c r="J576" s="28" t="s">
        <v>315</v>
      </c>
      <c r="K576" s="29">
        <v>5</v>
      </c>
      <c r="L576" s="88" t="s">
        <v>796</v>
      </c>
      <c r="M576" s="88"/>
      <c r="N576" s="165"/>
      <c r="O576" s="88" t="s">
        <v>786</v>
      </c>
      <c r="P576" s="29"/>
      <c r="Q576" s="30">
        <v>500000</v>
      </c>
      <c r="R576" s="30">
        <f>IF(K576=1,Q576+Q576*$C$770,IF(K576=2,Q576+Q576*$C$771,IF(K576=3,Q576+Q576*$C$772,IF(K576=4,Q576+Q576*$C$773,IF(K576=5,Q576+Q576*$C$774,IF(K576=6,Q576+Q576*$C$775))))))</f>
        <v>595100</v>
      </c>
      <c r="S576" s="22"/>
      <c r="T576" s="116"/>
      <c r="U576" s="111"/>
      <c r="V576" s="14"/>
      <c r="W576" s="14"/>
      <c r="X576" s="14"/>
    </row>
    <row r="577" spans="1:24" s="32" customFormat="1" ht="15.75" customHeight="1" x14ac:dyDescent="0.3">
      <c r="A577" s="24" t="s">
        <v>588</v>
      </c>
      <c r="B577" s="25" t="s">
        <v>180</v>
      </c>
      <c r="C577" s="26"/>
      <c r="D577" s="27" t="s">
        <v>12</v>
      </c>
      <c r="E577" s="27" t="s">
        <v>345</v>
      </c>
      <c r="F577" s="24"/>
      <c r="G577" s="24"/>
      <c r="H577" s="24" t="s">
        <v>867</v>
      </c>
      <c r="I577" s="31" t="str">
        <f>CONCATENATE(H577,A577)</f>
        <v>851269061</v>
      </c>
      <c r="J577" s="28" t="s">
        <v>360</v>
      </c>
      <c r="K577" s="29">
        <v>5</v>
      </c>
      <c r="L577" s="88" t="s">
        <v>795</v>
      </c>
      <c r="M577" s="88"/>
      <c r="N577" s="165"/>
      <c r="O577" s="88" t="s">
        <v>728</v>
      </c>
      <c r="P577" s="29"/>
      <c r="Q577" s="30">
        <v>300000</v>
      </c>
      <c r="R577" s="30">
        <f>IF(K577=1,Q577+Q577*$C$770,IF(K577=2,Q577+Q577*$C$771,IF(K577=3,Q577+Q577*$C$772,IF(K577=4,Q577+Q577*$C$773,IF(K577=5,Q577+Q577*$C$774,IF(K577=6,Q577+Q577*$C$775))))))</f>
        <v>357060</v>
      </c>
      <c r="S577" s="22"/>
      <c r="T577" s="116"/>
      <c r="U577" s="111"/>
      <c r="V577" s="14"/>
      <c r="W577" s="14"/>
      <c r="X577" s="14"/>
    </row>
    <row r="578" spans="1:24" s="32" customFormat="1" ht="15.75" customHeight="1" x14ac:dyDescent="0.3">
      <c r="A578" s="24" t="s">
        <v>588</v>
      </c>
      <c r="B578" s="25" t="s">
        <v>180</v>
      </c>
      <c r="C578" s="26"/>
      <c r="D578" s="27" t="s">
        <v>12</v>
      </c>
      <c r="E578" s="27" t="s">
        <v>345</v>
      </c>
      <c r="F578" s="24"/>
      <c r="G578" s="24"/>
      <c r="H578" s="24" t="s">
        <v>868</v>
      </c>
      <c r="I578" s="31" t="str">
        <f>CONCATENATE(H578,A578)</f>
        <v>851279061</v>
      </c>
      <c r="J578" s="28" t="s">
        <v>360</v>
      </c>
      <c r="K578" s="29">
        <v>5</v>
      </c>
      <c r="L578" s="88" t="s">
        <v>796</v>
      </c>
      <c r="M578" s="88"/>
      <c r="N578" s="165"/>
      <c r="O578" s="88" t="s">
        <v>786</v>
      </c>
      <c r="P578" s="29"/>
      <c r="Q578" s="30">
        <v>300000</v>
      </c>
      <c r="R578" s="30">
        <f>IF(K578=1,Q578+Q578*$C$770,IF(K578=2,Q578+Q578*$C$771,IF(K578=3,Q578+Q578*$C$772,IF(K578=4,Q578+Q578*$C$773,IF(K578=5,Q578+Q578*$C$774,IF(K578=6,Q578+Q578*$C$775))))))</f>
        <v>357060</v>
      </c>
      <c r="S578" s="22"/>
      <c r="T578" s="116"/>
      <c r="U578" s="111"/>
      <c r="V578" s="14"/>
      <c r="W578" s="14"/>
      <c r="X578" s="14"/>
    </row>
    <row r="579" spans="1:24" s="32" customFormat="1" ht="15.75" customHeight="1" x14ac:dyDescent="0.3">
      <c r="A579" s="24" t="s">
        <v>620</v>
      </c>
      <c r="B579" s="25" t="s">
        <v>180</v>
      </c>
      <c r="C579" s="26"/>
      <c r="D579" s="27" t="s">
        <v>0</v>
      </c>
      <c r="E579" s="27" t="s">
        <v>0</v>
      </c>
      <c r="F579" s="24"/>
      <c r="G579" s="24"/>
      <c r="H579" s="24" t="s">
        <v>876</v>
      </c>
      <c r="I579" s="31" t="str">
        <f>CONCATENATE(H579,A579)</f>
        <v>820069430</v>
      </c>
      <c r="J579" s="34" t="s">
        <v>310</v>
      </c>
      <c r="K579" s="29">
        <v>5</v>
      </c>
      <c r="L579" s="88" t="s">
        <v>795</v>
      </c>
      <c r="M579" s="88"/>
      <c r="N579" s="165"/>
      <c r="O579" s="88" t="s">
        <v>728</v>
      </c>
      <c r="P579" s="29"/>
      <c r="Q579" s="30">
        <v>60000</v>
      </c>
      <c r="R579" s="30">
        <f>IF(K579=1,Q579+Q579*$C$770,IF(K579=2,Q579+Q579*$C$771,IF(K579=3,Q579+Q579*$C$772,IF(K579=4,Q579+Q579*$C$773,IF(K579=5,Q579+Q579*$C$774,IF(K579=6,Q579+Q579*$C$775))))))</f>
        <v>71412</v>
      </c>
      <c r="S579" s="22"/>
      <c r="T579" s="116"/>
      <c r="U579" s="111"/>
      <c r="V579" s="14"/>
      <c r="W579" s="14"/>
      <c r="X579" s="14"/>
    </row>
    <row r="580" spans="1:24" s="32" customFormat="1" ht="15.75" customHeight="1" x14ac:dyDescent="0.3">
      <c r="A580" s="24" t="s">
        <v>620</v>
      </c>
      <c r="B580" s="25" t="s">
        <v>180</v>
      </c>
      <c r="C580" s="26"/>
      <c r="D580" s="27" t="s">
        <v>0</v>
      </c>
      <c r="E580" s="27" t="s">
        <v>0</v>
      </c>
      <c r="F580" s="24"/>
      <c r="G580" s="24"/>
      <c r="H580" s="24" t="s">
        <v>877</v>
      </c>
      <c r="I580" s="31" t="str">
        <f>CONCATENATE(H580,A580)</f>
        <v>820079430</v>
      </c>
      <c r="J580" s="34" t="s">
        <v>310</v>
      </c>
      <c r="K580" s="29">
        <v>5</v>
      </c>
      <c r="L580" s="88" t="s">
        <v>796</v>
      </c>
      <c r="M580" s="88"/>
      <c r="N580" s="165"/>
      <c r="O580" s="88" t="s">
        <v>786</v>
      </c>
      <c r="P580" s="29"/>
      <c r="Q580" s="30">
        <v>60000</v>
      </c>
      <c r="R580" s="30">
        <f>IF(K580=1,Q580+Q580*$C$770,IF(K580=2,Q580+Q580*$C$771,IF(K580=3,Q580+Q580*$C$772,IF(K580=4,Q580+Q580*$C$773,IF(K580=5,Q580+Q580*$C$774,IF(K580=6,Q580+Q580*$C$775))))))</f>
        <v>71412</v>
      </c>
      <c r="S580" s="22"/>
      <c r="T580" s="116"/>
      <c r="U580" s="111"/>
      <c r="V580" s="14"/>
      <c r="W580" s="14"/>
      <c r="X580" s="14"/>
    </row>
    <row r="581" spans="1:24" s="32" customFormat="1" ht="15.75" customHeight="1" x14ac:dyDescent="0.3">
      <c r="A581" s="24" t="s">
        <v>588</v>
      </c>
      <c r="B581" s="25" t="s">
        <v>180</v>
      </c>
      <c r="C581" s="26"/>
      <c r="D581" s="27" t="s">
        <v>12</v>
      </c>
      <c r="E581" s="27" t="s">
        <v>345</v>
      </c>
      <c r="F581" s="24"/>
      <c r="G581" s="24"/>
      <c r="H581" s="24" t="s">
        <v>885</v>
      </c>
      <c r="I581" s="31" t="str">
        <f>CONCATENATE(H581,A581)</f>
        <v>851169061</v>
      </c>
      <c r="J581" s="34" t="s">
        <v>316</v>
      </c>
      <c r="K581" s="29">
        <v>5</v>
      </c>
      <c r="L581" s="88" t="s">
        <v>795</v>
      </c>
      <c r="M581" s="88"/>
      <c r="N581" s="165"/>
      <c r="O581" s="88" t="s">
        <v>728</v>
      </c>
      <c r="P581" s="29"/>
      <c r="Q581" s="30">
        <v>250000</v>
      </c>
      <c r="R581" s="30">
        <f>IF(K581=1,Q581+Q581*$C$770,IF(K581=2,Q581+Q581*$C$771,IF(K581=3,Q581+Q581*$C$772,IF(K581=4,Q581+Q581*$C$773,IF(K581=5,Q581+Q581*$C$774,IF(K581=6,Q581+Q581*$C$775))))))</f>
        <v>297550</v>
      </c>
      <c r="S581" s="22"/>
      <c r="T581" s="116"/>
      <c r="U581" s="111"/>
      <c r="V581" s="14"/>
      <c r="W581" s="14"/>
      <c r="X581" s="14"/>
    </row>
    <row r="582" spans="1:24" s="32" customFormat="1" ht="15.75" customHeight="1" x14ac:dyDescent="0.3">
      <c r="A582" s="24" t="s">
        <v>588</v>
      </c>
      <c r="B582" s="25" t="s">
        <v>180</v>
      </c>
      <c r="C582" s="26"/>
      <c r="D582" s="27" t="s">
        <v>12</v>
      </c>
      <c r="E582" s="27" t="s">
        <v>345</v>
      </c>
      <c r="F582" s="24"/>
      <c r="G582" s="24"/>
      <c r="H582" s="24" t="s">
        <v>886</v>
      </c>
      <c r="I582" s="31" t="str">
        <f>CONCATENATE(H582,A582)</f>
        <v>851179061</v>
      </c>
      <c r="J582" s="34" t="s">
        <v>316</v>
      </c>
      <c r="K582" s="29">
        <v>5</v>
      </c>
      <c r="L582" s="88" t="s">
        <v>796</v>
      </c>
      <c r="M582" s="88"/>
      <c r="N582" s="165"/>
      <c r="O582" s="88" t="s">
        <v>786</v>
      </c>
      <c r="P582" s="29"/>
      <c r="Q582" s="30">
        <v>250000</v>
      </c>
      <c r="R582" s="30">
        <f>IF(K582=1,Q582+Q582*$C$770,IF(K582=2,Q582+Q582*$C$771,IF(K582=3,Q582+Q582*$C$772,IF(K582=4,Q582+Q582*$C$773,IF(K582=5,Q582+Q582*$C$774,IF(K582=6,Q582+Q582*$C$775))))))</f>
        <v>297550</v>
      </c>
      <c r="S582" s="22"/>
      <c r="T582" s="116"/>
      <c r="U582" s="111"/>
      <c r="V582" s="14"/>
      <c r="W582" s="14"/>
      <c r="X582" s="14"/>
    </row>
    <row r="583" spans="1:24" s="32" customFormat="1" ht="15.75" customHeight="1" x14ac:dyDescent="0.3">
      <c r="A583" s="24" t="s">
        <v>588</v>
      </c>
      <c r="B583" s="25" t="s">
        <v>180</v>
      </c>
      <c r="C583" s="26"/>
      <c r="D583" s="27" t="s">
        <v>12</v>
      </c>
      <c r="E583" s="27" t="s">
        <v>345</v>
      </c>
      <c r="F583" s="24"/>
      <c r="G583" s="24"/>
      <c r="H583" s="24" t="s">
        <v>894</v>
      </c>
      <c r="I583" s="31" t="str">
        <f>CONCATENATE(H583,A583)</f>
        <v>861869061</v>
      </c>
      <c r="J583" s="28" t="s">
        <v>342</v>
      </c>
      <c r="K583" s="29">
        <v>5</v>
      </c>
      <c r="L583" s="88" t="s">
        <v>795</v>
      </c>
      <c r="M583" s="88"/>
      <c r="N583" s="165"/>
      <c r="O583" s="88" t="s">
        <v>728</v>
      </c>
      <c r="P583" s="29"/>
      <c r="Q583" s="30">
        <v>200000</v>
      </c>
      <c r="R583" s="30">
        <f>IF(K583=1,Q583+Q583*$C$770,IF(K583=2,Q583+Q583*$C$771,IF(K583=3,Q583+Q583*$C$772,IF(K583=4,Q583+Q583*$C$773,IF(K583=5,Q583+Q583*$C$774,IF(K583=6,Q583+Q583*$C$775))))))</f>
        <v>238040</v>
      </c>
      <c r="S583" s="22"/>
      <c r="T583" s="116"/>
      <c r="U583" s="111"/>
      <c r="V583" s="15"/>
    </row>
    <row r="584" spans="1:24" ht="15.75" customHeight="1" x14ac:dyDescent="0.3">
      <c r="A584" s="24" t="s">
        <v>588</v>
      </c>
      <c r="B584" s="25" t="s">
        <v>180</v>
      </c>
      <c r="C584" s="26"/>
      <c r="D584" s="27" t="s">
        <v>12</v>
      </c>
      <c r="E584" s="27" t="s">
        <v>345</v>
      </c>
      <c r="F584" s="24"/>
      <c r="G584" s="24"/>
      <c r="H584" s="24" t="s">
        <v>895</v>
      </c>
      <c r="I584" s="31" t="str">
        <f>CONCATENATE(H584,A584)</f>
        <v>861879061</v>
      </c>
      <c r="J584" s="28" t="s">
        <v>342</v>
      </c>
      <c r="K584" s="29">
        <v>5</v>
      </c>
      <c r="L584" s="88" t="s">
        <v>796</v>
      </c>
      <c r="M584" s="88"/>
      <c r="N584" s="165"/>
      <c r="O584" s="88" t="s">
        <v>786</v>
      </c>
      <c r="P584" s="29"/>
      <c r="Q584" s="30">
        <v>200000</v>
      </c>
      <c r="R584" s="30">
        <f>IF(K584=1,Q584+Q584*$C$770,IF(K584=2,Q584+Q584*$C$771,IF(K584=3,Q584+Q584*$C$772,IF(K584=4,Q584+Q584*$C$773,IF(K584=5,Q584+Q584*$C$774,IF(K584=6,Q584+Q584*$C$775))))))</f>
        <v>238040</v>
      </c>
      <c r="S584" s="22"/>
      <c r="T584" s="116"/>
      <c r="U584" s="111"/>
    </row>
    <row r="585" spans="1:24" ht="15.75" customHeight="1" x14ac:dyDescent="0.3">
      <c r="A585" s="24" t="s">
        <v>588</v>
      </c>
      <c r="B585" s="25" t="s">
        <v>180</v>
      </c>
      <c r="C585" s="26"/>
      <c r="D585" s="27" t="s">
        <v>351</v>
      </c>
      <c r="E585" s="27" t="s">
        <v>351</v>
      </c>
      <c r="F585" s="24"/>
      <c r="G585" s="24"/>
      <c r="H585" s="24" t="s">
        <v>904</v>
      </c>
      <c r="I585" s="31" t="str">
        <f>CONCATENATE(H585,A585)</f>
        <v>851069061</v>
      </c>
      <c r="J585" s="28" t="s">
        <v>357</v>
      </c>
      <c r="K585" s="29">
        <v>5</v>
      </c>
      <c r="L585" s="88" t="s">
        <v>795</v>
      </c>
      <c r="M585" s="88"/>
      <c r="N585" s="165"/>
      <c r="O585" s="88" t="s">
        <v>728</v>
      </c>
      <c r="P585" s="29"/>
      <c r="Q585" s="30">
        <v>1261000</v>
      </c>
      <c r="R585" s="30">
        <f>IF(K585=1,Q585+Q585*$C$770,IF(K585=2,Q585+Q585*$C$771,IF(K585=3,Q585+Q585*$C$772,IF(K585=4,Q585+Q585*$C$773,IF(K585=5,Q585+Q585*$C$774,IF(K585=6,Q585+Q585*$C$775))))))</f>
        <v>1500842.2</v>
      </c>
      <c r="S585" s="22"/>
      <c r="T585" s="116"/>
      <c r="U585" s="111"/>
    </row>
    <row r="586" spans="1:24" ht="15.75" customHeight="1" x14ac:dyDescent="0.3">
      <c r="A586" s="24" t="s">
        <v>588</v>
      </c>
      <c r="B586" s="25" t="s">
        <v>180</v>
      </c>
      <c r="C586" s="26"/>
      <c r="D586" s="27" t="s">
        <v>351</v>
      </c>
      <c r="E586" s="27" t="s">
        <v>351</v>
      </c>
      <c r="F586" s="24"/>
      <c r="G586" s="24"/>
      <c r="H586" s="24" t="s">
        <v>905</v>
      </c>
      <c r="I586" s="31" t="str">
        <f>CONCATENATE(H586,A586)</f>
        <v>851079061</v>
      </c>
      <c r="J586" s="28" t="s">
        <v>357</v>
      </c>
      <c r="K586" s="29">
        <v>5</v>
      </c>
      <c r="L586" s="88" t="s">
        <v>796</v>
      </c>
      <c r="M586" s="88"/>
      <c r="N586" s="165"/>
      <c r="O586" s="88" t="s">
        <v>786</v>
      </c>
      <c r="P586" s="29"/>
      <c r="Q586" s="30">
        <v>1261000</v>
      </c>
      <c r="R586" s="30">
        <f>IF(K586=1,Q586+Q586*$C$770,IF(K586=2,Q586+Q586*$C$771,IF(K586=3,Q586+Q586*$C$772,IF(K586=4,Q586+Q586*$C$773,IF(K586=5,Q586+Q586*$C$774,IF(K586=6,Q586+Q586*$C$775))))))</f>
        <v>1500842.2</v>
      </c>
      <c r="S586" s="22"/>
      <c r="T586" s="116"/>
      <c r="U586" s="111"/>
    </row>
    <row r="587" spans="1:24" ht="15.75" customHeight="1" x14ac:dyDescent="0.3">
      <c r="A587" s="24" t="s">
        <v>588</v>
      </c>
      <c r="B587" s="25" t="s">
        <v>180</v>
      </c>
      <c r="C587" s="26"/>
      <c r="D587" s="27" t="s">
        <v>351</v>
      </c>
      <c r="E587" s="27" t="s">
        <v>351</v>
      </c>
      <c r="F587" s="24"/>
      <c r="G587" s="24"/>
      <c r="H587" s="24" t="s">
        <v>822</v>
      </c>
      <c r="I587" s="31" t="str">
        <f>CONCATENATE(H587,A587)</f>
        <v>832469061</v>
      </c>
      <c r="J587" s="28" t="s">
        <v>355</v>
      </c>
      <c r="K587" s="29">
        <v>5</v>
      </c>
      <c r="L587" s="88" t="s">
        <v>795</v>
      </c>
      <c r="M587" s="88"/>
      <c r="N587" s="165"/>
      <c r="O587" s="88" t="s">
        <v>728</v>
      </c>
      <c r="P587" s="29"/>
      <c r="Q587" s="30">
        <v>210000</v>
      </c>
      <c r="R587" s="30">
        <f>IF(K587=1,Q587+Q587*$C$770,IF(K587=2,Q587+Q587*$C$771,IF(K587=3,Q587+Q587*$C$772,IF(K587=4,Q587+Q587*$C$773,IF(K587=5,Q587+Q587*$C$774,IF(K587=6,Q587+Q587*$C$775))))))</f>
        <v>249942</v>
      </c>
      <c r="S587" s="22"/>
      <c r="T587" s="116"/>
      <c r="U587" s="111"/>
    </row>
    <row r="588" spans="1:24" ht="15.75" customHeight="1" x14ac:dyDescent="0.3">
      <c r="A588" s="24" t="s">
        <v>588</v>
      </c>
      <c r="B588" s="25" t="s">
        <v>180</v>
      </c>
      <c r="C588" s="26"/>
      <c r="D588" s="27" t="s">
        <v>351</v>
      </c>
      <c r="E588" s="27" t="s">
        <v>351</v>
      </c>
      <c r="F588" s="24"/>
      <c r="G588" s="24"/>
      <c r="H588" s="24" t="s">
        <v>823</v>
      </c>
      <c r="I588" s="31" t="str">
        <f>CONCATENATE(H588,A588)</f>
        <v>832479061</v>
      </c>
      <c r="J588" s="28" t="s">
        <v>355</v>
      </c>
      <c r="K588" s="29">
        <v>5</v>
      </c>
      <c r="L588" s="88" t="s">
        <v>796</v>
      </c>
      <c r="M588" s="88"/>
      <c r="N588" s="165"/>
      <c r="O588" s="88" t="s">
        <v>786</v>
      </c>
      <c r="P588" s="29"/>
      <c r="Q588" s="30">
        <v>210000</v>
      </c>
      <c r="R588" s="30">
        <f>IF(K588=1,Q588+Q588*$C$770,IF(K588=2,Q588+Q588*$C$771,IF(K588=3,Q588+Q588*$C$772,IF(K588=4,Q588+Q588*$C$773,IF(K588=5,Q588+Q588*$C$774,IF(K588=6,Q588+Q588*$C$775))))))</f>
        <v>249942</v>
      </c>
      <c r="S588" s="22"/>
      <c r="T588" s="116"/>
      <c r="U588" s="111"/>
    </row>
    <row r="589" spans="1:24" s="32" customFormat="1" ht="15.75" customHeight="1" x14ac:dyDescent="0.3">
      <c r="A589" s="24" t="s">
        <v>619</v>
      </c>
      <c r="B589" s="25" t="s">
        <v>180</v>
      </c>
      <c r="C589" s="26"/>
      <c r="D589" s="27" t="s">
        <v>12</v>
      </c>
      <c r="E589" s="27" t="s">
        <v>345</v>
      </c>
      <c r="F589" s="24"/>
      <c r="G589" s="24"/>
      <c r="H589" s="24" t="s">
        <v>913</v>
      </c>
      <c r="I589" s="31" t="str">
        <f>CONCATENATE(H589,A589)</f>
        <v>861169002</v>
      </c>
      <c r="J589" s="28" t="s">
        <v>343</v>
      </c>
      <c r="K589" s="29">
        <v>5</v>
      </c>
      <c r="L589" s="88" t="s">
        <v>795</v>
      </c>
      <c r="M589" s="88"/>
      <c r="N589" s="165"/>
      <c r="O589" s="88" t="s">
        <v>728</v>
      </c>
      <c r="P589" s="29"/>
      <c r="Q589" s="30">
        <v>15000</v>
      </c>
      <c r="R589" s="30">
        <f>IF(K589=1,Q589+Q589*$C$770,IF(K589=2,Q589+Q589*$C$771,IF(K589=3,Q589+Q589*$C$772,IF(K589=4,Q589+Q589*$C$773,IF(K589=5,Q589+Q589*$C$774,IF(K589=6,Q589+Q589*$C$775))))))</f>
        <v>17853</v>
      </c>
      <c r="S589" s="22"/>
      <c r="T589" s="116"/>
      <c r="U589" s="111"/>
      <c r="V589" s="14"/>
      <c r="W589" s="14"/>
      <c r="X589" s="14"/>
    </row>
    <row r="590" spans="1:24" ht="15.75" customHeight="1" x14ac:dyDescent="0.3">
      <c r="A590" s="24" t="s">
        <v>619</v>
      </c>
      <c r="B590" s="25" t="s">
        <v>180</v>
      </c>
      <c r="C590" s="26"/>
      <c r="D590" s="27" t="s">
        <v>12</v>
      </c>
      <c r="E590" s="27" t="s">
        <v>345</v>
      </c>
      <c r="F590" s="24"/>
      <c r="G590" s="24"/>
      <c r="H590" s="24" t="s">
        <v>914</v>
      </c>
      <c r="I590" s="31" t="str">
        <f>CONCATENATE(H590,A590)</f>
        <v>861179002</v>
      </c>
      <c r="J590" s="28" t="s">
        <v>343</v>
      </c>
      <c r="K590" s="29">
        <v>5</v>
      </c>
      <c r="L590" s="88" t="s">
        <v>796</v>
      </c>
      <c r="M590" s="88"/>
      <c r="N590" s="165"/>
      <c r="O590" s="88" t="s">
        <v>786</v>
      </c>
      <c r="P590" s="29"/>
      <c r="Q590" s="30">
        <v>15000</v>
      </c>
      <c r="R590" s="30">
        <f>IF(K590=1,Q590+Q590*$C$770,IF(K590=2,Q590+Q590*$C$771,IF(K590=3,Q590+Q590*$C$772,IF(K590=4,Q590+Q590*$C$773,IF(K590=5,Q590+Q590*$C$774,IF(K590=6,Q590+Q590*$C$775))))))</f>
        <v>17853</v>
      </c>
      <c r="S590" s="22"/>
      <c r="T590" s="116"/>
      <c r="U590" s="111"/>
    </row>
    <row r="591" spans="1:24" ht="15.75" customHeight="1" x14ac:dyDescent="0.3">
      <c r="A591" s="24" t="s">
        <v>588</v>
      </c>
      <c r="B591" s="25" t="s">
        <v>180</v>
      </c>
      <c r="C591" s="26"/>
      <c r="D591" s="27" t="s">
        <v>12</v>
      </c>
      <c r="E591" s="27" t="s">
        <v>345</v>
      </c>
      <c r="F591" s="24"/>
      <c r="G591" s="24"/>
      <c r="H591" s="24" t="s">
        <v>922</v>
      </c>
      <c r="I591" s="31" t="str">
        <f>CONCATENATE(H591,A591)</f>
        <v>861469061</v>
      </c>
      <c r="J591" s="34" t="s">
        <v>317</v>
      </c>
      <c r="K591" s="29">
        <v>5</v>
      </c>
      <c r="L591" s="88" t="s">
        <v>795</v>
      </c>
      <c r="M591" s="88"/>
      <c r="N591" s="165"/>
      <c r="O591" s="88" t="s">
        <v>728</v>
      </c>
      <c r="P591" s="29"/>
      <c r="Q591" s="30">
        <v>500000</v>
      </c>
      <c r="R591" s="30">
        <f>IF(K591=1,Q591+Q591*$C$770,IF(K591=2,Q591+Q591*$C$771,IF(K591=3,Q591+Q591*$C$772,IF(K591=4,Q591+Q591*$C$773,IF(K591=5,Q591+Q591*$C$774,IF(K591=6,Q591+Q591*$C$775))))))</f>
        <v>595100</v>
      </c>
      <c r="S591" s="22"/>
      <c r="T591" s="116"/>
      <c r="U591" s="111"/>
    </row>
    <row r="592" spans="1:24" ht="15.75" customHeight="1" x14ac:dyDescent="0.3">
      <c r="A592" s="24" t="s">
        <v>588</v>
      </c>
      <c r="B592" s="25" t="s">
        <v>180</v>
      </c>
      <c r="C592" s="26"/>
      <c r="D592" s="27" t="s">
        <v>12</v>
      </c>
      <c r="E592" s="27" t="s">
        <v>345</v>
      </c>
      <c r="F592" s="24"/>
      <c r="G592" s="24"/>
      <c r="H592" s="24" t="s">
        <v>923</v>
      </c>
      <c r="I592" s="31" t="str">
        <f>CONCATENATE(H592,A592)</f>
        <v>861479061</v>
      </c>
      <c r="J592" s="34" t="s">
        <v>317</v>
      </c>
      <c r="K592" s="29">
        <v>5</v>
      </c>
      <c r="L592" s="88" t="s">
        <v>796</v>
      </c>
      <c r="M592" s="88"/>
      <c r="N592" s="165"/>
      <c r="O592" s="88" t="s">
        <v>786</v>
      </c>
      <c r="P592" s="29"/>
      <c r="Q592" s="30">
        <v>500000</v>
      </c>
      <c r="R592" s="30">
        <f>IF(K592=1,Q592+Q592*$C$770,IF(K592=2,Q592+Q592*$C$771,IF(K592=3,Q592+Q592*$C$772,IF(K592=4,Q592+Q592*$C$773,IF(K592=5,Q592+Q592*$C$774,IF(K592=6,Q592+Q592*$C$775))))))</f>
        <v>595100</v>
      </c>
      <c r="S592" s="22"/>
      <c r="T592" s="116"/>
      <c r="U592" s="111"/>
      <c r="V592" s="15"/>
      <c r="W592" s="32"/>
      <c r="X592" s="32"/>
    </row>
    <row r="593" spans="1:24" ht="15.75" customHeight="1" x14ac:dyDescent="0.3">
      <c r="A593" s="24" t="s">
        <v>588</v>
      </c>
      <c r="B593" s="25" t="s">
        <v>180</v>
      </c>
      <c r="C593" s="26"/>
      <c r="D593" s="27" t="s">
        <v>12</v>
      </c>
      <c r="E593" s="27" t="s">
        <v>345</v>
      </c>
      <c r="F593" s="24"/>
      <c r="G593" s="24"/>
      <c r="H593" s="24" t="s">
        <v>931</v>
      </c>
      <c r="I593" s="31" t="str">
        <f>CONCATENATE(H593,A593)</f>
        <v>810069061</v>
      </c>
      <c r="J593" s="34" t="s">
        <v>318</v>
      </c>
      <c r="K593" s="29">
        <v>5</v>
      </c>
      <c r="L593" s="88" t="s">
        <v>795</v>
      </c>
      <c r="M593" s="88"/>
      <c r="N593" s="165"/>
      <c r="O593" s="88" t="s">
        <v>728</v>
      </c>
      <c r="P593" s="29"/>
      <c r="Q593" s="30">
        <v>100000</v>
      </c>
      <c r="R593" s="30">
        <f>IF(K593=1,Q593+Q593*$C$770,IF(K593=2,Q593+Q593*$C$771,IF(K593=3,Q593+Q593*$C$772,IF(K593=4,Q593+Q593*$C$773,IF(K593=5,Q593+Q593*$C$774,IF(K593=6,Q593+Q593*$C$775))))))</f>
        <v>119020</v>
      </c>
      <c r="S593" s="22"/>
      <c r="T593" s="116"/>
      <c r="U593" s="111"/>
      <c r="V593" s="15"/>
      <c r="W593" s="32"/>
      <c r="X593" s="32"/>
    </row>
    <row r="594" spans="1:24" ht="15.75" customHeight="1" x14ac:dyDescent="0.3">
      <c r="A594" s="24" t="s">
        <v>588</v>
      </c>
      <c r="B594" s="25" t="s">
        <v>180</v>
      </c>
      <c r="C594" s="26"/>
      <c r="D594" s="27" t="s">
        <v>12</v>
      </c>
      <c r="E594" s="27" t="s">
        <v>345</v>
      </c>
      <c r="F594" s="24"/>
      <c r="G594" s="24"/>
      <c r="H594" s="24" t="s">
        <v>932</v>
      </c>
      <c r="I594" s="31" t="str">
        <f>CONCATENATE(H594,A594)</f>
        <v>810079061</v>
      </c>
      <c r="J594" s="34" t="s">
        <v>318</v>
      </c>
      <c r="K594" s="29">
        <v>5</v>
      </c>
      <c r="L594" s="88" t="s">
        <v>796</v>
      </c>
      <c r="M594" s="88"/>
      <c r="N594" s="165"/>
      <c r="O594" s="88" t="s">
        <v>786</v>
      </c>
      <c r="P594" s="29"/>
      <c r="Q594" s="30">
        <v>100000</v>
      </c>
      <c r="R594" s="30">
        <f>IF(K594=1,Q594+Q594*$C$770,IF(K594=2,Q594+Q594*$C$771,IF(K594=3,Q594+Q594*$C$772,IF(K594=4,Q594+Q594*$C$773,IF(K594=5,Q594+Q594*$C$774,IF(K594=6,Q594+Q594*$C$775))))))</f>
        <v>119020</v>
      </c>
      <c r="S594" s="22"/>
      <c r="T594" s="116"/>
      <c r="U594" s="111"/>
      <c r="V594" s="15"/>
      <c r="W594" s="32"/>
      <c r="X594" s="32"/>
    </row>
    <row r="595" spans="1:24" s="32" customFormat="1" ht="15.75" customHeight="1" x14ac:dyDescent="0.3">
      <c r="A595" s="24" t="s">
        <v>588</v>
      </c>
      <c r="B595" s="25" t="s">
        <v>180</v>
      </c>
      <c r="C595" s="26"/>
      <c r="D595" s="27" t="s">
        <v>12</v>
      </c>
      <c r="E595" s="27" t="s">
        <v>345</v>
      </c>
      <c r="F595" s="24"/>
      <c r="G595" s="24"/>
      <c r="H595" s="24" t="s">
        <v>940</v>
      </c>
      <c r="I595" s="31" t="str">
        <f>CONCATENATE(H595,A595)</f>
        <v>852269061</v>
      </c>
      <c r="J595" s="28" t="s">
        <v>368</v>
      </c>
      <c r="K595" s="29">
        <v>5</v>
      </c>
      <c r="L595" s="88" t="s">
        <v>795</v>
      </c>
      <c r="M595" s="88"/>
      <c r="N595" s="165"/>
      <c r="O595" s="88" t="s">
        <v>728</v>
      </c>
      <c r="P595" s="29"/>
      <c r="Q595" s="30">
        <v>100000</v>
      </c>
      <c r="R595" s="30">
        <f>IF(K595=1,Q595+Q595*$C$770,IF(K595=2,Q595+Q595*$C$771,IF(K595=3,Q595+Q595*$C$772,IF(K595=4,Q595+Q595*$C$773,IF(K595=5,Q595+Q595*$C$774,IF(K595=6,Q595+Q595*$C$775))))))</f>
        <v>119020</v>
      </c>
      <c r="S595" s="22"/>
      <c r="T595" s="116"/>
      <c r="U595" s="111"/>
      <c r="V595" s="15"/>
    </row>
    <row r="596" spans="1:24" s="32" customFormat="1" ht="15.75" customHeight="1" x14ac:dyDescent="0.3">
      <c r="A596" s="24" t="s">
        <v>588</v>
      </c>
      <c r="B596" s="25" t="s">
        <v>180</v>
      </c>
      <c r="C596" s="26"/>
      <c r="D596" s="27" t="s">
        <v>12</v>
      </c>
      <c r="E596" s="27" t="s">
        <v>345</v>
      </c>
      <c r="F596" s="24"/>
      <c r="G596" s="24"/>
      <c r="H596" s="24" t="s">
        <v>941</v>
      </c>
      <c r="I596" s="31" t="str">
        <f>CONCATENATE(H596,A596)</f>
        <v>852279061</v>
      </c>
      <c r="J596" s="28" t="s">
        <v>368</v>
      </c>
      <c r="K596" s="29">
        <v>5</v>
      </c>
      <c r="L596" s="88" t="s">
        <v>796</v>
      </c>
      <c r="M596" s="88"/>
      <c r="N596" s="165"/>
      <c r="O596" s="88" t="s">
        <v>786</v>
      </c>
      <c r="P596" s="29"/>
      <c r="Q596" s="30">
        <v>100000</v>
      </c>
      <c r="R596" s="30">
        <f>IF(K596=1,Q596+Q596*$C$770,IF(K596=2,Q596+Q596*$C$771,IF(K596=3,Q596+Q596*$C$772,IF(K596=4,Q596+Q596*$C$773,IF(K596=5,Q596+Q596*$C$774,IF(K596=6,Q596+Q596*$C$775))))))</f>
        <v>119020</v>
      </c>
      <c r="S596" s="22"/>
      <c r="T596" s="116"/>
      <c r="U596" s="111"/>
      <c r="V596" s="15"/>
    </row>
    <row r="597" spans="1:24" s="32" customFormat="1" ht="15.75" customHeight="1" x14ac:dyDescent="0.3">
      <c r="A597" s="24" t="s">
        <v>620</v>
      </c>
      <c r="B597" s="25" t="s">
        <v>180</v>
      </c>
      <c r="C597" s="26"/>
      <c r="D597" s="27" t="s">
        <v>0</v>
      </c>
      <c r="E597" s="27" t="s">
        <v>345</v>
      </c>
      <c r="F597" s="24"/>
      <c r="G597" s="24"/>
      <c r="H597" s="24" t="s">
        <v>949</v>
      </c>
      <c r="I597" s="31" t="str">
        <f>CONCATENATE(H597,A597)</f>
        <v>820469430</v>
      </c>
      <c r="J597" s="28" t="s">
        <v>312</v>
      </c>
      <c r="K597" s="29">
        <v>5</v>
      </c>
      <c r="L597" s="88" t="s">
        <v>795</v>
      </c>
      <c r="M597" s="88"/>
      <c r="N597" s="165"/>
      <c r="O597" s="88" t="s">
        <v>728</v>
      </c>
      <c r="P597" s="29"/>
      <c r="Q597" s="30">
        <v>75000</v>
      </c>
      <c r="R597" s="30">
        <f>IF(K597=1,Q597+Q597*$C$770,IF(K597=2,Q597+Q597*$C$771,IF(K597=3,Q597+Q597*$C$772,IF(K597=4,Q597+Q597*$C$773,IF(K597=5,Q597+Q597*$C$774,IF(K597=6,Q597+Q597*$C$775))))))</f>
        <v>89265</v>
      </c>
      <c r="S597" s="22"/>
      <c r="T597" s="116"/>
      <c r="U597" s="111"/>
      <c r="V597" s="15"/>
      <c r="W597" s="14"/>
      <c r="X597" s="14"/>
    </row>
    <row r="598" spans="1:24" s="32" customFormat="1" ht="15.75" customHeight="1" x14ac:dyDescent="0.3">
      <c r="A598" s="24" t="s">
        <v>620</v>
      </c>
      <c r="B598" s="25" t="s">
        <v>180</v>
      </c>
      <c r="C598" s="26"/>
      <c r="D598" s="27" t="s">
        <v>0</v>
      </c>
      <c r="E598" s="27" t="s">
        <v>345</v>
      </c>
      <c r="F598" s="24"/>
      <c r="G598" s="24"/>
      <c r="H598" s="24" t="s">
        <v>950</v>
      </c>
      <c r="I598" s="31" t="str">
        <f>CONCATENATE(H598,A598)</f>
        <v>820479430</v>
      </c>
      <c r="J598" s="28" t="s">
        <v>312</v>
      </c>
      <c r="K598" s="29">
        <v>5</v>
      </c>
      <c r="L598" s="88" t="s">
        <v>796</v>
      </c>
      <c r="M598" s="88"/>
      <c r="N598" s="165"/>
      <c r="O598" s="88" t="s">
        <v>786</v>
      </c>
      <c r="P598" s="29"/>
      <c r="Q598" s="30">
        <v>75000</v>
      </c>
      <c r="R598" s="30">
        <f>IF(K598=1,Q598+Q598*$C$770,IF(K598=2,Q598+Q598*$C$771,IF(K598=3,Q598+Q598*$C$772,IF(K598=4,Q598+Q598*$C$773,IF(K598=5,Q598+Q598*$C$774,IF(K598=6,Q598+Q598*$C$775))))))</f>
        <v>89265</v>
      </c>
      <c r="S598" s="22"/>
      <c r="T598" s="116"/>
      <c r="U598" s="111"/>
      <c r="V598" s="15"/>
    </row>
    <row r="599" spans="1:24" s="32" customFormat="1" ht="15.75" customHeight="1" x14ac:dyDescent="0.3">
      <c r="A599" s="24" t="s">
        <v>633</v>
      </c>
      <c r="B599" s="25" t="s">
        <v>180</v>
      </c>
      <c r="C599" s="26"/>
      <c r="D599" s="27" t="s">
        <v>763</v>
      </c>
      <c r="E599" s="27" t="s">
        <v>763</v>
      </c>
      <c r="F599" s="24"/>
      <c r="G599" s="24"/>
      <c r="H599" s="24" t="s">
        <v>958</v>
      </c>
      <c r="I599" s="31" t="str">
        <f>CONCATENATE(H599,A599)</f>
        <v>840669420</v>
      </c>
      <c r="J599" s="28" t="s">
        <v>718</v>
      </c>
      <c r="K599" s="29">
        <v>5</v>
      </c>
      <c r="L599" s="88" t="s">
        <v>795</v>
      </c>
      <c r="M599" s="88"/>
      <c r="N599" s="165"/>
      <c r="O599" s="88" t="s">
        <v>728</v>
      </c>
      <c r="P599" s="29"/>
      <c r="Q599" s="30">
        <v>6000000</v>
      </c>
      <c r="R599" s="30">
        <f>IF(K599=1,Q599+Q599*$C$770,IF(K599=2,Q599+Q599*$C$771,IF(K599=3,Q599+Q599*$C$772,IF(K599=4,Q599+Q599*$C$773,IF(K599=5,Q599+Q599*$C$774,IF(K599=6,Q599+Q599*$C$775))))))</f>
        <v>7141200</v>
      </c>
      <c r="S599" s="22"/>
      <c r="T599" s="116"/>
      <c r="U599" s="111"/>
      <c r="V599" s="15"/>
      <c r="W599" s="14"/>
      <c r="X599" s="14"/>
    </row>
    <row r="600" spans="1:24" s="32" customFormat="1" ht="15.75" customHeight="1" x14ac:dyDescent="0.3">
      <c r="A600" s="24" t="s">
        <v>633</v>
      </c>
      <c r="B600" s="25" t="s">
        <v>180</v>
      </c>
      <c r="C600" s="26"/>
      <c r="D600" s="27" t="s">
        <v>763</v>
      </c>
      <c r="E600" s="27" t="s">
        <v>763</v>
      </c>
      <c r="F600" s="24"/>
      <c r="G600" s="24"/>
      <c r="H600" s="24" t="s">
        <v>959</v>
      </c>
      <c r="I600" s="31" t="str">
        <f>CONCATENATE(H600,A600)</f>
        <v>840679420</v>
      </c>
      <c r="J600" s="28" t="s">
        <v>718</v>
      </c>
      <c r="K600" s="29">
        <v>5</v>
      </c>
      <c r="L600" s="88" t="s">
        <v>796</v>
      </c>
      <c r="M600" s="88"/>
      <c r="N600" s="165"/>
      <c r="O600" s="88" t="s">
        <v>786</v>
      </c>
      <c r="P600" s="29"/>
      <c r="Q600" s="30">
        <v>6000000</v>
      </c>
      <c r="R600" s="30">
        <f>IF(K600=1,Q600+Q600*$C$770,IF(K600=2,Q600+Q600*$C$771,IF(K600=3,Q600+Q600*$C$772,IF(K600=4,Q600+Q600*$C$773,IF(K600=5,Q600+Q600*$C$774,IF(K600=6,Q600+Q600*$C$775))))))</f>
        <v>7141200</v>
      </c>
      <c r="S600" s="22"/>
      <c r="T600" s="116"/>
      <c r="U600" s="111"/>
      <c r="V600" s="15"/>
    </row>
    <row r="601" spans="1:24" s="32" customFormat="1" ht="15.75" customHeight="1" x14ac:dyDescent="0.3">
      <c r="A601" s="24" t="s">
        <v>633</v>
      </c>
      <c r="B601" s="25" t="s">
        <v>180</v>
      </c>
      <c r="C601" s="26"/>
      <c r="D601" s="27" t="s">
        <v>763</v>
      </c>
      <c r="E601" s="27" t="s">
        <v>763</v>
      </c>
      <c r="F601" s="24"/>
      <c r="G601" s="24"/>
      <c r="H601" s="24" t="s">
        <v>967</v>
      </c>
      <c r="I601" s="31" t="str">
        <f>CONCATENATE(H601,A601)</f>
        <v>840869420</v>
      </c>
      <c r="J601" s="34" t="s">
        <v>761</v>
      </c>
      <c r="K601" s="29">
        <v>5</v>
      </c>
      <c r="L601" s="88" t="s">
        <v>795</v>
      </c>
      <c r="M601" s="88"/>
      <c r="N601" s="165"/>
      <c r="O601" s="88" t="s">
        <v>728</v>
      </c>
      <c r="P601" s="29"/>
      <c r="Q601" s="30">
        <v>1950000</v>
      </c>
      <c r="R601" s="30">
        <f>IF(K601=1,Q601+Q601*$C$770,IF(K601=2,Q601+Q601*$C$771,IF(K601=3,Q601+Q601*$C$772,IF(K601=4,Q601+Q601*$C$773,IF(K601=5,Q601+Q601*$C$774,IF(K601=6,Q601+Q601*$C$775))))))</f>
        <v>2320890</v>
      </c>
      <c r="S601" s="22"/>
      <c r="T601" s="116"/>
      <c r="U601" s="111"/>
      <c r="V601" s="15"/>
    </row>
    <row r="602" spans="1:24" s="32" customFormat="1" ht="15.75" customHeight="1" x14ac:dyDescent="0.3">
      <c r="A602" s="24" t="s">
        <v>633</v>
      </c>
      <c r="B602" s="25" t="s">
        <v>180</v>
      </c>
      <c r="C602" s="26"/>
      <c r="D602" s="27" t="s">
        <v>763</v>
      </c>
      <c r="E602" s="27" t="s">
        <v>763</v>
      </c>
      <c r="F602" s="24"/>
      <c r="G602" s="24"/>
      <c r="H602" s="24" t="s">
        <v>968</v>
      </c>
      <c r="I602" s="31" t="str">
        <f>CONCATENATE(H602,A602)</f>
        <v>840879420</v>
      </c>
      <c r="J602" s="34" t="s">
        <v>761</v>
      </c>
      <c r="K602" s="29">
        <v>5</v>
      </c>
      <c r="L602" s="88" t="s">
        <v>796</v>
      </c>
      <c r="M602" s="88"/>
      <c r="N602" s="165"/>
      <c r="O602" s="88" t="s">
        <v>786</v>
      </c>
      <c r="P602" s="29"/>
      <c r="Q602" s="30">
        <v>1950000</v>
      </c>
      <c r="R602" s="30">
        <f>IF(K602=1,Q602+Q602*$C$770,IF(K602=2,Q602+Q602*$C$771,IF(K602=3,Q602+Q602*$C$772,IF(K602=4,Q602+Q602*$C$773,IF(K602=5,Q602+Q602*$C$774,IF(K602=6,Q602+Q602*$C$775))))))</f>
        <v>2320890</v>
      </c>
      <c r="S602" s="22"/>
      <c r="T602" s="116"/>
      <c r="U602" s="111"/>
      <c r="V602" s="15"/>
    </row>
    <row r="603" spans="1:24" s="32" customFormat="1" ht="15.75" customHeight="1" x14ac:dyDescent="0.3">
      <c r="A603" s="24" t="s">
        <v>648</v>
      </c>
      <c r="B603" s="25" t="s">
        <v>180</v>
      </c>
      <c r="C603" s="26"/>
      <c r="D603" s="27" t="s">
        <v>351</v>
      </c>
      <c r="E603" s="27" t="s">
        <v>351</v>
      </c>
      <c r="F603" s="24"/>
      <c r="G603" s="24"/>
      <c r="H603" s="24" t="s">
        <v>976</v>
      </c>
      <c r="I603" s="31" t="str">
        <f>CONCATENATE(H603,A603)</f>
        <v>830069421</v>
      </c>
      <c r="J603" s="28" t="s">
        <v>358</v>
      </c>
      <c r="K603" s="29">
        <v>5</v>
      </c>
      <c r="L603" s="88" t="s">
        <v>795</v>
      </c>
      <c r="M603" s="88"/>
      <c r="N603" s="165"/>
      <c r="O603" s="88" t="s">
        <v>728</v>
      </c>
      <c r="P603" s="29"/>
      <c r="Q603" s="30">
        <v>800000</v>
      </c>
      <c r="R603" s="30">
        <f>IF(K603=1,Q603+Q603*$C$770,IF(K603=2,Q603+Q603*$C$771,IF(K603=3,Q603+Q603*$C$772,IF(K603=4,Q603+Q603*$C$773,IF(K603=5,Q603+Q603*$C$774,IF(K603=6,Q603+Q603*$C$775))))))</f>
        <v>952160</v>
      </c>
      <c r="S603" s="22"/>
      <c r="T603" s="116"/>
      <c r="U603" s="111"/>
      <c r="V603" s="15"/>
    </row>
    <row r="604" spans="1:24" s="32" customFormat="1" ht="15.75" customHeight="1" x14ac:dyDescent="0.3">
      <c r="A604" s="24" t="s">
        <v>648</v>
      </c>
      <c r="B604" s="25" t="s">
        <v>180</v>
      </c>
      <c r="C604" s="26"/>
      <c r="D604" s="27" t="s">
        <v>351</v>
      </c>
      <c r="E604" s="27" t="s">
        <v>351</v>
      </c>
      <c r="F604" s="24"/>
      <c r="G604" s="24"/>
      <c r="H604" s="24" t="s">
        <v>977</v>
      </c>
      <c r="I604" s="31" t="str">
        <f>CONCATENATE(H604,A604)</f>
        <v>830079421</v>
      </c>
      <c r="J604" s="28" t="s">
        <v>358</v>
      </c>
      <c r="K604" s="29">
        <v>5</v>
      </c>
      <c r="L604" s="88" t="s">
        <v>796</v>
      </c>
      <c r="M604" s="88"/>
      <c r="N604" s="165"/>
      <c r="O604" s="88" t="s">
        <v>786</v>
      </c>
      <c r="P604" s="29"/>
      <c r="Q604" s="30">
        <v>800000</v>
      </c>
      <c r="R604" s="30">
        <f>IF(K604=1,Q604+Q604*$C$770,IF(K604=2,Q604+Q604*$C$771,IF(K604=3,Q604+Q604*$C$772,IF(K604=4,Q604+Q604*$C$773,IF(K604=5,Q604+Q604*$C$774,IF(K604=6,Q604+Q604*$C$775))))))</f>
        <v>952160</v>
      </c>
      <c r="S604" s="22"/>
      <c r="T604" s="116"/>
      <c r="U604" s="111"/>
      <c r="V604" s="15"/>
    </row>
    <row r="605" spans="1:24" s="32" customFormat="1" ht="15.75" customHeight="1" x14ac:dyDescent="0.3">
      <c r="A605" s="24" t="s">
        <v>648</v>
      </c>
      <c r="B605" s="25" t="s">
        <v>180</v>
      </c>
      <c r="C605" s="26"/>
      <c r="D605" s="27" t="s">
        <v>763</v>
      </c>
      <c r="E605" s="27" t="s">
        <v>763</v>
      </c>
      <c r="F605" s="24"/>
      <c r="G605" s="24"/>
      <c r="H605" s="24"/>
      <c r="I605" s="31"/>
      <c r="J605" s="28" t="s">
        <v>764</v>
      </c>
      <c r="K605" s="29">
        <v>5</v>
      </c>
      <c r="L605" s="88" t="s">
        <v>795</v>
      </c>
      <c r="M605" s="88"/>
      <c r="N605" s="165"/>
      <c r="O605" s="88" t="s">
        <v>728</v>
      </c>
      <c r="P605" s="29"/>
      <c r="Q605" s="30">
        <v>200000</v>
      </c>
      <c r="R605" s="30">
        <f>IF(K605=1,Q605+Q605*$C$770,IF(K605=2,Q605+Q605*$C$771,IF(K605=3,Q605+Q605*$C$772,IF(K605=4,Q605+Q605*$C$773,IF(K605=5,Q605+Q605*$C$774,IF(K605=6,Q605+Q605*$C$775))))))</f>
        <v>238040</v>
      </c>
      <c r="S605" s="22"/>
      <c r="T605" s="116"/>
      <c r="U605" s="111"/>
      <c r="V605" s="15"/>
      <c r="W605" s="14"/>
      <c r="X605" s="14"/>
    </row>
    <row r="606" spans="1:24" s="32" customFormat="1" ht="15.75" customHeight="1" x14ac:dyDescent="0.3">
      <c r="A606" s="24" t="s">
        <v>648</v>
      </c>
      <c r="B606" s="25" t="s">
        <v>180</v>
      </c>
      <c r="C606" s="26"/>
      <c r="D606" s="27" t="s">
        <v>763</v>
      </c>
      <c r="E606" s="27" t="s">
        <v>763</v>
      </c>
      <c r="F606" s="24"/>
      <c r="G606" s="24"/>
      <c r="H606" s="24"/>
      <c r="I606" s="31"/>
      <c r="J606" s="28" t="s">
        <v>764</v>
      </c>
      <c r="K606" s="29">
        <v>5</v>
      </c>
      <c r="L606" s="88" t="s">
        <v>796</v>
      </c>
      <c r="M606" s="88"/>
      <c r="N606" s="165"/>
      <c r="O606" s="88" t="s">
        <v>786</v>
      </c>
      <c r="P606" s="29"/>
      <c r="Q606" s="30">
        <v>200000</v>
      </c>
      <c r="R606" s="30">
        <f>IF(K606=1,Q606+Q606*$C$770,IF(K606=2,Q606+Q606*$C$771,IF(K606=3,Q606+Q606*$C$772,IF(K606=4,Q606+Q606*$C$773,IF(K606=5,Q606+Q606*$C$774,IF(K606=6,Q606+Q606*$C$775))))))</f>
        <v>238040</v>
      </c>
      <c r="S606" s="22"/>
      <c r="T606" s="116"/>
      <c r="U606" s="111"/>
      <c r="V606" s="15"/>
    </row>
    <row r="607" spans="1:24" s="32" customFormat="1" ht="15.75" customHeight="1" x14ac:dyDescent="0.3">
      <c r="A607" s="17" t="s">
        <v>638</v>
      </c>
      <c r="B607" s="21" t="s">
        <v>180</v>
      </c>
      <c r="C607" s="18"/>
      <c r="D607" s="19" t="s">
        <v>213</v>
      </c>
      <c r="E607" s="19" t="s">
        <v>213</v>
      </c>
      <c r="F607" s="17"/>
      <c r="G607" s="17"/>
      <c r="H607" s="17" t="s">
        <v>661</v>
      </c>
      <c r="I607" s="197" t="str">
        <f>CONCATENATE(H607,A607)</f>
        <v>899909012</v>
      </c>
      <c r="J607" s="23" t="s">
        <v>219</v>
      </c>
      <c r="K607" s="20">
        <v>5</v>
      </c>
      <c r="L607" s="89"/>
      <c r="M607" s="89"/>
      <c r="N607" s="163"/>
      <c r="O607" s="89"/>
      <c r="P607" s="20"/>
      <c r="Q607" s="30">
        <v>750000</v>
      </c>
      <c r="R607" s="22">
        <f>IF(K607=1,Q607+Q607*$C$770,IF(K607=2,Q607+Q607*$C$771,IF(K607=3,Q607+Q607*$C$772,IF(K607=4,Q607+Q607*$C$773,IF(K607=5,Q607+Q607*$C$774,IF(K607=6,Q607+Q607*$C$775))))))</f>
        <v>892650</v>
      </c>
      <c r="S607" s="22"/>
      <c r="T607" s="116"/>
      <c r="U607" s="111"/>
      <c r="V607" s="15"/>
    </row>
    <row r="608" spans="1:24" s="32" customFormat="1" ht="15.75" customHeight="1" x14ac:dyDescent="0.3">
      <c r="A608" s="17" t="s">
        <v>32</v>
      </c>
      <c r="B608" s="21" t="s">
        <v>143</v>
      </c>
      <c r="C608" s="18">
        <v>1971</v>
      </c>
      <c r="D608" s="19" t="s">
        <v>0</v>
      </c>
      <c r="E608" s="19" t="s">
        <v>344</v>
      </c>
      <c r="F608" s="17"/>
      <c r="G608" s="17"/>
      <c r="H608" s="17" t="s">
        <v>576</v>
      </c>
      <c r="I608" s="197" t="str">
        <f>CONCATENATE(H608,A608)</f>
        <v>820200331</v>
      </c>
      <c r="J608" s="35" t="s">
        <v>319</v>
      </c>
      <c r="K608" s="20">
        <v>5</v>
      </c>
      <c r="L608" s="89"/>
      <c r="M608" s="89"/>
      <c r="N608" s="163"/>
      <c r="O608" s="89"/>
      <c r="P608" s="20"/>
      <c r="Q608" s="30">
        <v>2500000</v>
      </c>
      <c r="R608" s="22">
        <f>IF(K608=1,Q608+Q608*$C$770,IF(K608=2,Q608+Q608*$C$771,IF(K608=3,Q608+Q608*$C$772,IF(K608=4,Q608+Q608*$C$773,IF(K608=5,Q608+Q608*$C$774,IF(K608=6,Q608+Q608*$C$775))))))</f>
        <v>2975500</v>
      </c>
      <c r="S608" s="22"/>
      <c r="T608" s="116"/>
      <c r="U608" s="111"/>
      <c r="V608" s="15"/>
    </row>
    <row r="609" spans="1:24" s="32" customFormat="1" ht="15.75" customHeight="1" x14ac:dyDescent="0.3">
      <c r="A609" s="24" t="s">
        <v>34</v>
      </c>
      <c r="B609" s="25" t="s">
        <v>162</v>
      </c>
      <c r="C609" s="26">
        <v>1977</v>
      </c>
      <c r="D609" s="27" t="s">
        <v>87</v>
      </c>
      <c r="E609" s="27" t="s">
        <v>344</v>
      </c>
      <c r="F609" s="24"/>
      <c r="G609" s="24"/>
      <c r="H609" s="24" t="s">
        <v>567</v>
      </c>
      <c r="I609" s="197" t="str">
        <f>CONCATENATE(H609,A609)</f>
        <v>851100911</v>
      </c>
      <c r="J609" s="28" t="s">
        <v>185</v>
      </c>
      <c r="K609" s="29">
        <v>5</v>
      </c>
      <c r="L609" s="88"/>
      <c r="M609" s="88"/>
      <c r="N609" s="165"/>
      <c r="O609" s="88"/>
      <c r="P609" s="29"/>
      <c r="Q609" s="30">
        <v>204750</v>
      </c>
      <c r="R609" s="22">
        <f>IF(K609=1,Q609+Q609*$C$770,IF(K609=2,Q609+Q609*$C$771,IF(K609=3,Q609+Q609*$C$772,IF(K609=4,Q609+Q609*$C$773,IF(K609=5,Q609+Q609*$C$774,IF(K609=6,Q609+Q609*$C$775))))))</f>
        <v>243693.45</v>
      </c>
      <c r="S609" s="22"/>
      <c r="T609" s="116"/>
      <c r="U609" s="111"/>
      <c r="V609" s="15"/>
    </row>
    <row r="610" spans="1:24" s="32" customFormat="1" ht="15.75" customHeight="1" x14ac:dyDescent="0.3">
      <c r="A610" s="24" t="s">
        <v>66</v>
      </c>
      <c r="B610" s="25" t="s">
        <v>137</v>
      </c>
      <c r="C610" s="26">
        <v>1923</v>
      </c>
      <c r="D610" s="27" t="s">
        <v>12</v>
      </c>
      <c r="E610" s="19" t="s">
        <v>344</v>
      </c>
      <c r="F610" s="17"/>
      <c r="G610" s="17"/>
      <c r="H610" s="17" t="s">
        <v>628</v>
      </c>
      <c r="I610" s="197" t="str">
        <f>CONCATENATE(H610,A610)</f>
        <v>000000242</v>
      </c>
      <c r="J610" s="28" t="s">
        <v>196</v>
      </c>
      <c r="K610" s="29">
        <v>5</v>
      </c>
      <c r="L610" s="88"/>
      <c r="M610" s="88"/>
      <c r="N610" s="165"/>
      <c r="O610" s="88"/>
      <c r="P610" s="29"/>
      <c r="Q610" s="30"/>
      <c r="R610" s="22">
        <f>IF(K610=1,Q610+Q610*$C$770,IF(K610=2,Q610+Q610*$C$771,IF(K610=3,Q610+Q610*$C$772,IF(K610=4,Q610+Q610*$C$773,IF(K610=5,Q610+Q610*$C$774,IF(K610=6,Q610+Q610*$C$775))))))</f>
        <v>0</v>
      </c>
      <c r="S610" s="22"/>
      <c r="T610" s="116"/>
      <c r="U610" s="111"/>
      <c r="V610" s="15"/>
    </row>
    <row r="611" spans="1:24" ht="15.75" customHeight="1" x14ac:dyDescent="0.3">
      <c r="A611" s="24" t="s">
        <v>66</v>
      </c>
      <c r="B611" s="25" t="s">
        <v>137</v>
      </c>
      <c r="C611" s="26">
        <v>1923</v>
      </c>
      <c r="D611" s="27" t="s">
        <v>12</v>
      </c>
      <c r="E611" s="27" t="s">
        <v>344</v>
      </c>
      <c r="F611" s="24"/>
      <c r="G611" s="24"/>
      <c r="H611" s="24" t="s">
        <v>595</v>
      </c>
      <c r="I611" s="197" t="str">
        <f>CONCATENATE(H611,A611)</f>
        <v>850000242</v>
      </c>
      <c r="J611" s="28" t="s">
        <v>299</v>
      </c>
      <c r="K611" s="29">
        <v>5</v>
      </c>
      <c r="L611" s="88"/>
      <c r="M611" s="88"/>
      <c r="N611" s="165"/>
      <c r="O611" s="88"/>
      <c r="P611" s="29"/>
      <c r="Q611" s="30">
        <v>266999</v>
      </c>
      <c r="R611" s="22">
        <f>IF(K611=1,Q611+Q611*$C$770,IF(K611=2,Q611+Q611*$C$771,IF(K611=3,Q611+Q611*$C$772,IF(K611=4,Q611+Q611*$C$773,IF(K611=5,Q611+Q611*$C$774,IF(K611=6,Q611+Q611*$C$775))))))</f>
        <v>317782.20980000001</v>
      </c>
      <c r="S611" s="22"/>
      <c r="T611" s="116"/>
      <c r="U611" s="111"/>
      <c r="V611" s="15"/>
      <c r="W611" s="32"/>
      <c r="X611" s="32"/>
    </row>
    <row r="612" spans="1:24" ht="15.75" customHeight="1" x14ac:dyDescent="0.3">
      <c r="A612" s="17" t="s">
        <v>38</v>
      </c>
      <c r="B612" s="21" t="s">
        <v>174</v>
      </c>
      <c r="C612" s="18">
        <v>1995</v>
      </c>
      <c r="D612" s="19" t="s">
        <v>348</v>
      </c>
      <c r="E612" s="19" t="s">
        <v>344</v>
      </c>
      <c r="F612" s="17"/>
      <c r="G612" s="17"/>
      <c r="H612" s="17" t="s">
        <v>560</v>
      </c>
      <c r="I612" s="197" t="str">
        <f>CONCATENATE(H612,A612)</f>
        <v>861007071</v>
      </c>
      <c r="J612" s="23" t="s">
        <v>322</v>
      </c>
      <c r="K612" s="29">
        <v>5</v>
      </c>
      <c r="L612" s="89"/>
      <c r="M612" s="89"/>
      <c r="N612" s="163"/>
      <c r="O612" s="89"/>
      <c r="P612" s="20"/>
      <c r="Q612" s="22">
        <v>5000000</v>
      </c>
      <c r="R612" s="22">
        <f>IF(K612=1,Q612+Q612*$C$770,IF(K612=2,Q612+Q612*$C$771,IF(K612=3,Q612+Q612*$C$772,IF(K612=4,Q612+Q612*$C$773,IF(K612=5,Q612+Q612*$C$774,IF(K612=6,Q612+Q612*$C$775))))))</f>
        <v>5951000</v>
      </c>
      <c r="S612" s="22"/>
      <c r="T612" s="116"/>
      <c r="U612" s="111"/>
      <c r="V612" s="15"/>
      <c r="W612" s="32"/>
      <c r="X612" s="32"/>
    </row>
    <row r="613" spans="1:24" ht="15.75" customHeight="1" x14ac:dyDescent="0.3">
      <c r="A613" s="24" t="s">
        <v>37</v>
      </c>
      <c r="B613" s="25" t="s">
        <v>109</v>
      </c>
      <c r="C613" s="26">
        <v>1999</v>
      </c>
      <c r="D613" s="27" t="s">
        <v>87</v>
      </c>
      <c r="E613" s="27" t="s">
        <v>344</v>
      </c>
      <c r="F613" s="24"/>
      <c r="G613" s="24"/>
      <c r="H613" s="24" t="s">
        <v>567</v>
      </c>
      <c r="I613" s="197" t="str">
        <f>CONCATENATE(H613,A613)</f>
        <v>851100065</v>
      </c>
      <c r="J613" s="28" t="s">
        <v>185</v>
      </c>
      <c r="K613" s="29">
        <v>5</v>
      </c>
      <c r="L613" s="88"/>
      <c r="M613" s="88"/>
      <c r="N613" s="165"/>
      <c r="O613" s="88"/>
      <c r="P613" s="29"/>
      <c r="Q613" s="30">
        <v>195000</v>
      </c>
      <c r="R613" s="22">
        <f>IF(K613=1,Q613+Q613*$C$770,IF(K613=2,Q613+Q613*$C$771,IF(K613=3,Q613+Q613*$C$772,IF(K613=4,Q613+Q613*$C$773,IF(K613=5,Q613+Q613*$C$774,IF(K613=6,Q613+Q613*$C$775))))))</f>
        <v>232089</v>
      </c>
      <c r="S613" s="22"/>
      <c r="T613" s="116"/>
      <c r="U613" s="111"/>
      <c r="V613" s="15"/>
    </row>
    <row r="614" spans="1:24" ht="15.75" customHeight="1" x14ac:dyDescent="0.3">
      <c r="A614" s="24" t="s">
        <v>37</v>
      </c>
      <c r="B614" s="25" t="s">
        <v>109</v>
      </c>
      <c r="C614" s="26">
        <v>1999</v>
      </c>
      <c r="D614" s="27" t="s">
        <v>87</v>
      </c>
      <c r="E614" s="27" t="s">
        <v>87</v>
      </c>
      <c r="F614" s="24"/>
      <c r="G614" s="24"/>
      <c r="H614" s="24" t="s">
        <v>569</v>
      </c>
      <c r="I614" s="197" t="str">
        <f>CONCATENATE(H614,A614)</f>
        <v>840700065</v>
      </c>
      <c r="J614" s="28" t="s">
        <v>2</v>
      </c>
      <c r="K614" s="29">
        <v>5</v>
      </c>
      <c r="L614" s="88"/>
      <c r="M614" s="88"/>
      <c r="N614" s="165"/>
      <c r="O614" s="88"/>
      <c r="P614" s="29"/>
      <c r="Q614" s="30">
        <v>80709</v>
      </c>
      <c r="R614" s="22">
        <f>IF(K614=1,Q614+Q614*$C$770,IF(K614=2,Q614+Q614*$C$771,IF(K614=3,Q614+Q614*$C$772,IF(K614=4,Q614+Q614*$C$773,IF(K614=5,Q614+Q614*$C$774,IF(K614=6,Q614+Q614*$C$775))))))</f>
        <v>96059.851800000004</v>
      </c>
      <c r="S614" s="22"/>
      <c r="T614" s="116"/>
      <c r="U614" s="111"/>
      <c r="V614" s="15"/>
      <c r="W614" s="32"/>
      <c r="X614" s="32"/>
    </row>
    <row r="615" spans="1:24" ht="15.75" customHeight="1" x14ac:dyDescent="0.3">
      <c r="A615" s="24" t="s">
        <v>37</v>
      </c>
      <c r="B615" s="25" t="s">
        <v>109</v>
      </c>
      <c r="C615" s="26">
        <v>1999</v>
      </c>
      <c r="D615" s="27" t="s">
        <v>87</v>
      </c>
      <c r="E615" s="27" t="s">
        <v>344</v>
      </c>
      <c r="F615" s="24"/>
      <c r="G615" s="24"/>
      <c r="H615" s="24" t="s">
        <v>562</v>
      </c>
      <c r="I615" s="197" t="str">
        <f>CONCATENATE(H615,A615)</f>
        <v>852500065</v>
      </c>
      <c r="J615" s="28" t="s">
        <v>1</v>
      </c>
      <c r="K615" s="29">
        <v>5</v>
      </c>
      <c r="L615" s="88"/>
      <c r="M615" s="88"/>
      <c r="N615" s="165"/>
      <c r="O615" s="88"/>
      <c r="P615" s="29"/>
      <c r="Q615" s="30">
        <v>381751</v>
      </c>
      <c r="R615" s="22">
        <f>IF(K615=1,Q615+Q615*$C$770,IF(K615=2,Q615+Q615*$C$771,IF(K615=3,Q615+Q615*$C$772,IF(K615=4,Q615+Q615*$C$773,IF(K615=5,Q615+Q615*$C$774,IF(K615=6,Q615+Q615*$C$775))))))</f>
        <v>454360.04019999999</v>
      </c>
      <c r="S615" s="22"/>
      <c r="T615" s="116"/>
      <c r="U615" s="111"/>
      <c r="V615" s="15"/>
      <c r="W615" s="32"/>
      <c r="X615" s="32"/>
    </row>
    <row r="616" spans="1:24" ht="15.75" customHeight="1" x14ac:dyDescent="0.3">
      <c r="A616" s="24" t="s">
        <v>41</v>
      </c>
      <c r="B616" s="25" t="s">
        <v>168</v>
      </c>
      <c r="C616" s="26">
        <v>1984</v>
      </c>
      <c r="D616" s="27" t="s">
        <v>87</v>
      </c>
      <c r="E616" s="27" t="s">
        <v>344</v>
      </c>
      <c r="F616" s="24"/>
      <c r="G616" s="24"/>
      <c r="H616" s="24" t="s">
        <v>567</v>
      </c>
      <c r="I616" s="197" t="str">
        <f>CONCATENATE(H616,A616)</f>
        <v>851100961</v>
      </c>
      <c r="J616" s="28" t="s">
        <v>185</v>
      </c>
      <c r="K616" s="29">
        <v>5</v>
      </c>
      <c r="L616" s="88"/>
      <c r="M616" s="88"/>
      <c r="N616" s="165"/>
      <c r="O616" s="88"/>
      <c r="P616" s="29"/>
      <c r="Q616" s="30">
        <v>204750</v>
      </c>
      <c r="R616" s="22">
        <f>IF(K616=1,Q616+Q616*$C$770,IF(K616=2,Q616+Q616*$C$771,IF(K616=3,Q616+Q616*$C$772,IF(K616=4,Q616+Q616*$C$773,IF(K616=5,Q616+Q616*$C$774,IF(K616=6,Q616+Q616*$C$775))))))</f>
        <v>243693.45</v>
      </c>
      <c r="S616" s="22"/>
      <c r="T616" s="116"/>
      <c r="U616" s="111"/>
      <c r="V616" s="15"/>
    </row>
    <row r="617" spans="1:24" ht="15.75" customHeight="1" x14ac:dyDescent="0.3">
      <c r="A617" s="17" t="s">
        <v>42</v>
      </c>
      <c r="B617" s="21" t="s">
        <v>159</v>
      </c>
      <c r="C617" s="18">
        <v>1973</v>
      </c>
      <c r="D617" s="19" t="s">
        <v>0</v>
      </c>
      <c r="E617" s="27" t="s">
        <v>344</v>
      </c>
      <c r="F617" s="24"/>
      <c r="G617" s="24"/>
      <c r="H617" s="24" t="s">
        <v>576</v>
      </c>
      <c r="I617" s="197" t="str">
        <f>CONCATENATE(H617,A617)</f>
        <v>820200801</v>
      </c>
      <c r="J617" s="28" t="s">
        <v>326</v>
      </c>
      <c r="K617" s="20">
        <v>5</v>
      </c>
      <c r="L617" s="89"/>
      <c r="M617" s="89"/>
      <c r="N617" s="163"/>
      <c r="O617" s="89"/>
      <c r="P617" s="20"/>
      <c r="Q617" s="22">
        <v>250000</v>
      </c>
      <c r="R617" s="22">
        <f>IF(K617=1,Q617+Q617*$C$770,IF(K617=2,Q617+Q617*$C$771,IF(K617=3,Q617+Q617*$C$772,IF(K617=4,Q617+Q617*$C$773,IF(K617=5,Q617+Q617*$C$774,IF(K617=6,Q617+Q617*$C$775))))))</f>
        <v>297550</v>
      </c>
      <c r="S617" s="22"/>
      <c r="T617" s="116"/>
      <c r="U617" s="111"/>
      <c r="V617" s="15"/>
      <c r="W617" s="32"/>
      <c r="X617" s="32"/>
    </row>
    <row r="618" spans="1:24" ht="15.75" customHeight="1" x14ac:dyDescent="0.3">
      <c r="A618" s="17" t="s">
        <v>42</v>
      </c>
      <c r="B618" s="21" t="s">
        <v>159</v>
      </c>
      <c r="C618" s="18">
        <v>1973</v>
      </c>
      <c r="D618" s="19" t="s">
        <v>0</v>
      </c>
      <c r="E618" s="19" t="s">
        <v>344</v>
      </c>
      <c r="F618" s="17"/>
      <c r="G618" s="17"/>
      <c r="H618" s="17" t="s">
        <v>576</v>
      </c>
      <c r="I618" s="197" t="str">
        <f>CONCATENATE(H618,A618)</f>
        <v>820200801</v>
      </c>
      <c r="J618" s="35" t="s">
        <v>319</v>
      </c>
      <c r="K618" s="20">
        <v>5</v>
      </c>
      <c r="L618" s="89"/>
      <c r="M618" s="89"/>
      <c r="N618" s="163"/>
      <c r="O618" s="89"/>
      <c r="P618" s="20"/>
      <c r="Q618" s="30">
        <v>2500000</v>
      </c>
      <c r="R618" s="22">
        <f>IF(K618=1,Q618+Q618*$C$770,IF(K618=2,Q618+Q618*$C$771,IF(K618=3,Q618+Q618*$C$772,IF(K618=4,Q618+Q618*$C$773,IF(K618=5,Q618+Q618*$C$774,IF(K618=6,Q618+Q618*$C$775))))))</f>
        <v>2975500</v>
      </c>
      <c r="S618" s="22"/>
      <c r="T618" s="116"/>
      <c r="U618" s="111"/>
      <c r="V618" s="15"/>
      <c r="W618" s="32"/>
      <c r="X618" s="32"/>
    </row>
    <row r="619" spans="1:24" ht="15.75" customHeight="1" x14ac:dyDescent="0.3">
      <c r="A619" s="17" t="s">
        <v>42</v>
      </c>
      <c r="B619" s="21" t="s">
        <v>159</v>
      </c>
      <c r="C619" s="18">
        <v>1973</v>
      </c>
      <c r="D619" s="19" t="s">
        <v>0</v>
      </c>
      <c r="E619" s="27" t="s">
        <v>344</v>
      </c>
      <c r="F619" s="24"/>
      <c r="G619" s="24"/>
      <c r="H619" s="24" t="s">
        <v>576</v>
      </c>
      <c r="I619" s="197" t="str">
        <f>CONCATENATE(H619,A619)</f>
        <v>820200801</v>
      </c>
      <c r="J619" s="23" t="s">
        <v>200</v>
      </c>
      <c r="K619" s="20">
        <v>5</v>
      </c>
      <c r="L619" s="89"/>
      <c r="M619" s="89"/>
      <c r="N619" s="163"/>
      <c r="O619" s="89"/>
      <c r="P619" s="20"/>
      <c r="Q619" s="22">
        <v>1500000</v>
      </c>
      <c r="R619" s="22">
        <f>IF(K619=1,Q619+Q619*$C$770,IF(K619=2,Q619+Q619*$C$771,IF(K619=3,Q619+Q619*$C$772,IF(K619=4,Q619+Q619*$C$773,IF(K619=5,Q619+Q619*$C$774,IF(K619=6,Q619+Q619*$C$775))))))</f>
        <v>1785300</v>
      </c>
      <c r="S619" s="22"/>
      <c r="T619" s="116"/>
      <c r="U619" s="111"/>
      <c r="V619" s="15"/>
      <c r="W619" s="32"/>
      <c r="X619" s="32"/>
    </row>
    <row r="620" spans="1:24" ht="15.75" customHeight="1" x14ac:dyDescent="0.3">
      <c r="A620" s="24" t="s">
        <v>30</v>
      </c>
      <c r="B620" s="25" t="s">
        <v>151</v>
      </c>
      <c r="C620" s="26">
        <v>1989</v>
      </c>
      <c r="D620" s="27" t="s">
        <v>87</v>
      </c>
      <c r="E620" s="27" t="s">
        <v>344</v>
      </c>
      <c r="F620" s="24"/>
      <c r="G620" s="24"/>
      <c r="H620" s="24" t="s">
        <v>567</v>
      </c>
      <c r="I620" s="197" t="str">
        <f>CONCATENATE(H620,A620)</f>
        <v>851100451</v>
      </c>
      <c r="J620" s="28" t="s">
        <v>185</v>
      </c>
      <c r="K620" s="29">
        <v>5</v>
      </c>
      <c r="L620" s="88"/>
      <c r="M620" s="88"/>
      <c r="N620" s="165"/>
      <c r="O620" s="88"/>
      <c r="P620" s="29"/>
      <c r="Q620" s="30">
        <v>204750</v>
      </c>
      <c r="R620" s="22">
        <f>IF(K620=1,Q620+Q620*$C$770,IF(K620=2,Q620+Q620*$C$771,IF(K620=3,Q620+Q620*$C$772,IF(K620=4,Q620+Q620*$C$773,IF(K620=5,Q620+Q620*$C$774,IF(K620=6,Q620+Q620*$C$775))))))</f>
        <v>243693.45</v>
      </c>
      <c r="S620" s="22"/>
      <c r="T620" s="116"/>
      <c r="U620" s="111"/>
      <c r="V620" s="15"/>
      <c r="W620" s="32"/>
      <c r="X620" s="32"/>
    </row>
    <row r="621" spans="1:24" ht="15.75" customHeight="1" x14ac:dyDescent="0.3">
      <c r="A621" s="24" t="s">
        <v>48</v>
      </c>
      <c r="B621" s="25" t="s">
        <v>116</v>
      </c>
      <c r="C621" s="26">
        <v>1952</v>
      </c>
      <c r="D621" s="27" t="s">
        <v>12</v>
      </c>
      <c r="E621" s="27" t="s">
        <v>344</v>
      </c>
      <c r="F621" s="24"/>
      <c r="G621" s="24"/>
      <c r="H621" s="24" t="s">
        <v>560</v>
      </c>
      <c r="I621" s="197" t="str">
        <f>CONCATENATE(H621,A621)</f>
        <v>861000081</v>
      </c>
      <c r="J621" s="28" t="s">
        <v>322</v>
      </c>
      <c r="K621" s="29">
        <v>5</v>
      </c>
      <c r="L621" s="88"/>
      <c r="M621" s="88"/>
      <c r="N621" s="165"/>
      <c r="O621" s="88"/>
      <c r="P621" s="29"/>
      <c r="Q621" s="30">
        <v>5000000</v>
      </c>
      <c r="R621" s="22">
        <f>IF(K621=1,Q621+Q621*$C$770,IF(K621=2,Q621+Q621*$C$771,IF(K621=3,Q621+Q621*$C$772,IF(K621=4,Q621+Q621*$C$773,IF(K621=5,Q621+Q621*$C$774,IF(K621=6,Q621+Q621*$C$775))))))</f>
        <v>5951000</v>
      </c>
      <c r="S621" s="22"/>
      <c r="T621" s="116" t="s">
        <v>448</v>
      </c>
      <c r="U621" s="111"/>
      <c r="V621" s="15"/>
    </row>
    <row r="622" spans="1:24" ht="15.75" customHeight="1" x14ac:dyDescent="0.3">
      <c r="A622" s="17" t="s">
        <v>649</v>
      </c>
      <c r="B622" s="21" t="s">
        <v>290</v>
      </c>
      <c r="C622" s="18"/>
      <c r="D622" s="19" t="s">
        <v>213</v>
      </c>
      <c r="E622" s="19" t="s">
        <v>344</v>
      </c>
      <c r="F622" s="17" t="s">
        <v>544</v>
      </c>
      <c r="G622" s="17"/>
      <c r="H622" s="17" t="s">
        <v>663</v>
      </c>
      <c r="I622" s="197" t="str">
        <f>CONCATENATE(H622,A622)</f>
        <v>870999099</v>
      </c>
      <c r="J622" s="23" t="s">
        <v>293</v>
      </c>
      <c r="K622" s="20">
        <v>5</v>
      </c>
      <c r="L622" s="89"/>
      <c r="M622" s="89"/>
      <c r="N622" s="163"/>
      <c r="O622" s="89"/>
      <c r="P622" s="20"/>
      <c r="Q622" s="30">
        <v>20121372</v>
      </c>
      <c r="R622" s="22">
        <f>IF(K622=1,Q622+Q622*$C$770,IF(K622=2,Q622+Q622*$C$771,IF(K622=3,Q622+Q622*$C$772,IF(K622=4,Q622+Q622*$C$773,IF(K622=5,Q622+Q622*$C$774,IF(K622=6,Q622+Q622*$C$775))))))</f>
        <v>23948456.954399999</v>
      </c>
      <c r="S622" s="22"/>
      <c r="T622" s="116"/>
      <c r="U622" s="111"/>
      <c r="V622" s="15"/>
      <c r="W622" s="32"/>
      <c r="X622" s="32"/>
    </row>
    <row r="623" spans="1:24" ht="15.75" customHeight="1" x14ac:dyDescent="0.3">
      <c r="A623" s="17" t="s">
        <v>649</v>
      </c>
      <c r="B623" s="21" t="s">
        <v>290</v>
      </c>
      <c r="C623" s="18"/>
      <c r="D623" s="19" t="s">
        <v>213</v>
      </c>
      <c r="E623" s="19" t="s">
        <v>344</v>
      </c>
      <c r="F623" s="17" t="s">
        <v>544</v>
      </c>
      <c r="G623" s="17"/>
      <c r="H623" s="17" t="s">
        <v>662</v>
      </c>
      <c r="I623" s="197" t="str">
        <f>CONCATENATE(H623,A623)</f>
        <v>870459099</v>
      </c>
      <c r="J623" s="23" t="s">
        <v>292</v>
      </c>
      <c r="K623" s="20">
        <v>5</v>
      </c>
      <c r="L623" s="89"/>
      <c r="M623" s="89"/>
      <c r="N623" s="163"/>
      <c r="O623" s="89"/>
      <c r="P623" s="20"/>
      <c r="Q623" s="30">
        <v>18597372</v>
      </c>
      <c r="R623" s="22">
        <f>IF(K623=1,Q623+Q623*$C$770,IF(K623=2,Q623+Q623*$C$771,IF(K623=3,Q623+Q623*$C$772,IF(K623=4,Q623+Q623*$C$773,IF(K623=5,Q623+Q623*$C$774,IF(K623=6,Q623+Q623*$C$775))))))</f>
        <v>22134592.154399998</v>
      </c>
      <c r="S623" s="22"/>
      <c r="T623" s="116"/>
      <c r="U623" s="111"/>
      <c r="V623" s="15"/>
      <c r="W623" s="32"/>
      <c r="X623" s="32"/>
    </row>
    <row r="624" spans="1:24" ht="15.75" customHeight="1" x14ac:dyDescent="0.3">
      <c r="A624" s="24" t="s">
        <v>51</v>
      </c>
      <c r="B624" s="25" t="s">
        <v>107</v>
      </c>
      <c r="C624" s="26">
        <v>1954</v>
      </c>
      <c r="D624" s="27" t="s">
        <v>87</v>
      </c>
      <c r="E624" s="27" t="s">
        <v>87</v>
      </c>
      <c r="F624" s="24"/>
      <c r="G624" s="24"/>
      <c r="H624" s="24" t="s">
        <v>569</v>
      </c>
      <c r="I624" s="197" t="str">
        <f>CONCATENATE(H624,A624)</f>
        <v>840700061</v>
      </c>
      <c r="J624" s="28" t="s">
        <v>9</v>
      </c>
      <c r="K624" s="29">
        <v>5</v>
      </c>
      <c r="L624" s="88" t="s">
        <v>456</v>
      </c>
      <c r="M624" s="88" t="s">
        <v>570</v>
      </c>
      <c r="N624" s="165">
        <v>76103</v>
      </c>
      <c r="O624" s="88"/>
      <c r="P624" s="29"/>
      <c r="Q624" s="30">
        <v>80709</v>
      </c>
      <c r="R624" s="22">
        <f>IF(K624=1,Q624+Q624*$C$770,IF(K624=2,Q624+Q624*$C$771,IF(K624=3,Q624+Q624*$C$772,IF(K624=4,Q624+Q624*$C$773,IF(K624=5,Q624+Q624*$C$774,IF(K624=6,Q624+Q624*$C$775))))))</f>
        <v>96059.851800000004</v>
      </c>
      <c r="S624" s="22"/>
      <c r="T624" s="116"/>
      <c r="U624" s="111"/>
      <c r="V624" s="15"/>
      <c r="W624" s="32"/>
      <c r="X624" s="32"/>
    </row>
    <row r="625" spans="1:24" s="32" customFormat="1" ht="15.75" customHeight="1" x14ac:dyDescent="0.3">
      <c r="A625" s="24" t="s">
        <v>53</v>
      </c>
      <c r="B625" s="25" t="s">
        <v>92</v>
      </c>
      <c r="C625" s="26">
        <v>1964</v>
      </c>
      <c r="D625" s="27" t="s">
        <v>87</v>
      </c>
      <c r="E625" s="27" t="s">
        <v>87</v>
      </c>
      <c r="F625" s="24"/>
      <c r="G625" s="24"/>
      <c r="H625" s="24" t="s">
        <v>569</v>
      </c>
      <c r="I625" s="197" t="str">
        <f>CONCATENATE(H625,A625)</f>
        <v>840700031</v>
      </c>
      <c r="J625" s="28" t="s">
        <v>6</v>
      </c>
      <c r="K625" s="29">
        <v>5</v>
      </c>
      <c r="L625" s="88"/>
      <c r="M625" s="88"/>
      <c r="N625" s="165"/>
      <c r="O625" s="88"/>
      <c r="P625" s="29"/>
      <c r="Q625" s="30">
        <v>80709</v>
      </c>
      <c r="R625" s="22">
        <f>IF(K625=1,Q625+Q625*$C$770,IF(K625=2,Q625+Q625*$C$771,IF(K625=3,Q625+Q625*$C$772,IF(K625=4,Q625+Q625*$C$773,IF(K625=5,Q625+Q625*$C$774,IF(K625=6,Q625+Q625*$C$775))))))</f>
        <v>96059.851800000004</v>
      </c>
      <c r="S625" s="22"/>
      <c r="T625" s="116"/>
      <c r="U625" s="111"/>
      <c r="V625" s="15"/>
      <c r="W625" s="14"/>
      <c r="X625" s="14"/>
    </row>
    <row r="626" spans="1:24" ht="15.75" customHeight="1" x14ac:dyDescent="0.3">
      <c r="A626" s="24" t="s">
        <v>53</v>
      </c>
      <c r="B626" s="25" t="s">
        <v>92</v>
      </c>
      <c r="C626" s="26">
        <v>1964</v>
      </c>
      <c r="D626" s="27" t="s">
        <v>12</v>
      </c>
      <c r="E626" s="27" t="s">
        <v>545</v>
      </c>
      <c r="F626" s="24"/>
      <c r="G626" s="24"/>
      <c r="H626" s="24" t="s">
        <v>567</v>
      </c>
      <c r="I626" s="197" t="str">
        <f>CONCATENATE(H626,A626)</f>
        <v>851100031</v>
      </c>
      <c r="J626" s="28" t="s">
        <v>548</v>
      </c>
      <c r="K626" s="29">
        <v>5</v>
      </c>
      <c r="L626" s="88"/>
      <c r="M626" s="88"/>
      <c r="N626" s="165"/>
      <c r="O626" s="88"/>
      <c r="P626" s="29"/>
      <c r="Q626" s="30">
        <v>250000</v>
      </c>
      <c r="R626" s="22">
        <f>IF(K626=1,Q626+Q626*$C$770,IF(K626=2,Q626+Q626*$C$771,IF(K626=3,Q626+Q626*$C$772,IF(K626=4,Q626+Q626*$C$773,IF(K626=5,Q626+Q626*$C$774,IF(K626=6,Q626+Q626*$C$775))))))</f>
        <v>297550</v>
      </c>
      <c r="S626" s="22"/>
      <c r="T626" s="116"/>
      <c r="U626" s="111"/>
      <c r="V626" s="15"/>
    </row>
    <row r="627" spans="1:24" ht="15.75" customHeight="1" x14ac:dyDescent="0.3">
      <c r="A627" s="24" t="s">
        <v>53</v>
      </c>
      <c r="B627" s="25" t="s">
        <v>92</v>
      </c>
      <c r="C627" s="26">
        <v>1964</v>
      </c>
      <c r="D627" s="27" t="s">
        <v>87</v>
      </c>
      <c r="E627" s="27" t="s">
        <v>344</v>
      </c>
      <c r="F627" s="24"/>
      <c r="G627" s="24"/>
      <c r="H627" s="24" t="s">
        <v>562</v>
      </c>
      <c r="I627" s="197" t="str">
        <f>CONCATENATE(H627,A627)</f>
        <v>852500031</v>
      </c>
      <c r="J627" s="28" t="s">
        <v>1</v>
      </c>
      <c r="K627" s="29">
        <v>5</v>
      </c>
      <c r="L627" s="88"/>
      <c r="M627" s="88"/>
      <c r="N627" s="165"/>
      <c r="O627" s="88"/>
      <c r="P627" s="29"/>
      <c r="Q627" s="30">
        <v>1079880</v>
      </c>
      <c r="R627" s="22">
        <f>IF(K627=1,Q627+Q627*$C$770,IF(K627=2,Q627+Q627*$C$771,IF(K627=3,Q627+Q627*$C$772,IF(K627=4,Q627+Q627*$C$773,IF(K627=5,Q627+Q627*$C$774,IF(K627=6,Q627+Q627*$C$775))))))</f>
        <v>1285273.176</v>
      </c>
      <c r="S627" s="22"/>
      <c r="T627" s="116"/>
      <c r="U627" s="111"/>
      <c r="V627" s="15"/>
    </row>
    <row r="628" spans="1:24" ht="15.75" customHeight="1" x14ac:dyDescent="0.3">
      <c r="A628" s="24" t="s">
        <v>54</v>
      </c>
      <c r="B628" s="25" t="s">
        <v>112</v>
      </c>
      <c r="C628" s="26">
        <v>1946</v>
      </c>
      <c r="D628" s="27" t="s">
        <v>0</v>
      </c>
      <c r="E628" s="27" t="s">
        <v>344</v>
      </c>
      <c r="F628" s="24"/>
      <c r="G628" s="24"/>
      <c r="H628" s="24" t="s">
        <v>580</v>
      </c>
      <c r="I628" s="197" t="str">
        <f>CONCATENATE(H628,A628)</f>
        <v>820500071</v>
      </c>
      <c r="J628" s="28" t="s">
        <v>188</v>
      </c>
      <c r="K628" s="29">
        <v>5</v>
      </c>
      <c r="L628" s="88"/>
      <c r="M628" s="88"/>
      <c r="N628" s="165"/>
      <c r="O628" s="88"/>
      <c r="P628" s="29"/>
      <c r="Q628" s="30">
        <v>175000</v>
      </c>
      <c r="R628" s="30">
        <f>IF(K628=1,Q628+Q628*$C$770,IF(K628=2,Q628+Q628*$C$771,IF(K628=3,Q628+Q628*$C$772,IF(K628=4,Q628+Q628*$C$773,IF(K628=5,Q628+Q628*$C$774,IF(K628=6,Q628+Q628*$C$775))))))</f>
        <v>208285</v>
      </c>
      <c r="S628" s="22"/>
      <c r="T628" s="116"/>
      <c r="U628" s="115" t="s">
        <v>440</v>
      </c>
      <c r="V628" s="15"/>
      <c r="W628" s="32"/>
      <c r="X628" s="32"/>
    </row>
    <row r="629" spans="1:24" ht="15.75" customHeight="1" x14ac:dyDescent="0.3">
      <c r="A629" s="24" t="s">
        <v>57</v>
      </c>
      <c r="B629" s="25" t="s">
        <v>161</v>
      </c>
      <c r="C629" s="26">
        <v>2003</v>
      </c>
      <c r="D629" s="27" t="s">
        <v>12</v>
      </c>
      <c r="E629" s="27" t="s">
        <v>345</v>
      </c>
      <c r="F629" s="24"/>
      <c r="G629" s="24"/>
      <c r="H629" s="24" t="s">
        <v>563</v>
      </c>
      <c r="I629" s="197" t="str">
        <f>CONCATENATE(H629,A629)</f>
        <v>852000902</v>
      </c>
      <c r="J629" s="28" t="s">
        <v>181</v>
      </c>
      <c r="K629" s="29">
        <v>5</v>
      </c>
      <c r="L629" s="88"/>
      <c r="M629" s="88"/>
      <c r="N629" s="165"/>
      <c r="O629" s="88"/>
      <c r="P629" s="29"/>
      <c r="Q629" s="30">
        <v>80000</v>
      </c>
      <c r="R629" s="22">
        <f>IF(K629=1,Q629+Q629*$C$770,IF(K629=2,Q629+Q629*$C$771,IF(K629=3,Q629+Q629*$C$772,IF(K629=4,Q629+Q629*$C$773,IF(K629=5,Q629+Q629*$C$774,IF(K629=6,Q629+Q629*$C$775))))))</f>
        <v>95216</v>
      </c>
      <c r="S629" s="22"/>
      <c r="T629" s="116"/>
      <c r="U629" s="111"/>
      <c r="V629" s="15"/>
    </row>
    <row r="630" spans="1:24" ht="15.75" customHeight="1" x14ac:dyDescent="0.3">
      <c r="A630" s="24" t="s">
        <v>56</v>
      </c>
      <c r="B630" s="25" t="s">
        <v>163</v>
      </c>
      <c r="C630" s="26">
        <v>1977</v>
      </c>
      <c r="D630" s="27" t="s">
        <v>12</v>
      </c>
      <c r="E630" s="27" t="s">
        <v>344</v>
      </c>
      <c r="F630" s="24"/>
      <c r="G630" s="24"/>
      <c r="H630" s="24" t="s">
        <v>560</v>
      </c>
      <c r="I630" s="197" t="str">
        <f>CONCATENATE(H630,A630)</f>
        <v>861000921</v>
      </c>
      <c r="J630" s="28" t="s">
        <v>263</v>
      </c>
      <c r="K630" s="29">
        <v>5</v>
      </c>
      <c r="L630" s="88"/>
      <c r="M630" s="88"/>
      <c r="N630" s="165"/>
      <c r="O630" s="88"/>
      <c r="P630" s="29"/>
      <c r="Q630" s="30">
        <v>15930180</v>
      </c>
      <c r="R630" s="22">
        <f>IF(K630=1,Q630+Q630*$C$770,IF(K630=2,Q630+Q630*$C$771,IF(K630=3,Q630+Q630*$C$772,IF(K630=4,Q630+Q630*$C$773,IF(K630=5,Q630+Q630*$C$774,IF(K630=6,Q630+Q630*$C$775))))))</f>
        <v>18960100.236000001</v>
      </c>
      <c r="S630" s="22"/>
      <c r="T630" s="116"/>
      <c r="U630" s="111"/>
      <c r="V630" s="15"/>
      <c r="W630" s="32"/>
      <c r="X630" s="32"/>
    </row>
    <row r="631" spans="1:24" ht="15.75" customHeight="1" x14ac:dyDescent="0.3">
      <c r="A631" s="24" t="s">
        <v>59</v>
      </c>
      <c r="B631" s="25" t="s">
        <v>164</v>
      </c>
      <c r="C631" s="26">
        <v>1977</v>
      </c>
      <c r="D631" s="27" t="s">
        <v>12</v>
      </c>
      <c r="E631" s="27" t="s">
        <v>345</v>
      </c>
      <c r="F631" s="24"/>
      <c r="G631" s="24"/>
      <c r="H631" s="24" t="s">
        <v>563</v>
      </c>
      <c r="I631" s="197" t="str">
        <f>CONCATENATE(H631,A631)</f>
        <v>852000931</v>
      </c>
      <c r="J631" s="28" t="s">
        <v>203</v>
      </c>
      <c r="K631" s="29">
        <v>5</v>
      </c>
      <c r="L631" s="88"/>
      <c r="M631" s="88"/>
      <c r="N631" s="165"/>
      <c r="O631" s="88"/>
      <c r="P631" s="29"/>
      <c r="Q631" s="30">
        <v>400000</v>
      </c>
      <c r="R631" s="22">
        <f>IF(K631=1,Q631+Q631*$C$770,IF(K631=2,Q631+Q631*$C$771,IF(K631=3,Q631+Q631*$C$772,IF(K631=4,Q631+Q631*$C$773,IF(K631=5,Q631+Q631*$C$774,IF(K631=6,Q631+Q631*$C$775))))))</f>
        <v>476080</v>
      </c>
      <c r="S631" s="22"/>
      <c r="T631" s="116"/>
      <c r="U631" s="111"/>
      <c r="V631" s="15"/>
      <c r="W631" s="32"/>
      <c r="X631" s="32"/>
    </row>
    <row r="632" spans="1:24" ht="15.75" customHeight="1" x14ac:dyDescent="0.3">
      <c r="A632" s="24" t="s">
        <v>64</v>
      </c>
      <c r="B632" s="25" t="s">
        <v>170</v>
      </c>
      <c r="C632" s="26">
        <v>1998</v>
      </c>
      <c r="D632" s="27" t="s">
        <v>87</v>
      </c>
      <c r="E632" s="27" t="s">
        <v>344</v>
      </c>
      <c r="F632" s="24"/>
      <c r="G632" s="24"/>
      <c r="H632" s="24" t="s">
        <v>567</v>
      </c>
      <c r="I632" s="197" t="str">
        <f>CONCATENATE(H632,A632)</f>
        <v>851102061</v>
      </c>
      <c r="J632" s="28" t="s">
        <v>185</v>
      </c>
      <c r="K632" s="29">
        <v>5</v>
      </c>
      <c r="L632" s="88"/>
      <c r="M632" s="88"/>
      <c r="N632" s="165"/>
      <c r="O632" s="88"/>
      <c r="P632" s="29"/>
      <c r="Q632" s="30">
        <v>195000</v>
      </c>
      <c r="R632" s="22">
        <f>IF(K632=1,Q632+Q632*$C$770,IF(K632=2,Q632+Q632*$C$771,IF(K632=3,Q632+Q632*$C$772,IF(K632=4,Q632+Q632*$C$773,IF(K632=5,Q632+Q632*$C$774,IF(K632=6,Q632+Q632*$C$775))))))</f>
        <v>232089</v>
      </c>
      <c r="S632" s="22"/>
      <c r="T632" s="116"/>
      <c r="U632" s="112"/>
    </row>
    <row r="633" spans="1:24" ht="15.75" customHeight="1" x14ac:dyDescent="0.3">
      <c r="A633" s="24" t="s">
        <v>64</v>
      </c>
      <c r="B633" s="25" t="s">
        <v>170</v>
      </c>
      <c r="C633" s="26">
        <v>1998</v>
      </c>
      <c r="D633" s="27" t="s">
        <v>87</v>
      </c>
      <c r="E633" s="27" t="s">
        <v>344</v>
      </c>
      <c r="F633" s="24"/>
      <c r="G633" s="24"/>
      <c r="H633" s="24" t="s">
        <v>562</v>
      </c>
      <c r="I633" s="197" t="str">
        <f>CONCATENATE(H633,A633)</f>
        <v>852502061</v>
      </c>
      <c r="J633" s="28" t="s">
        <v>1</v>
      </c>
      <c r="K633" s="29">
        <v>5</v>
      </c>
      <c r="L633" s="88"/>
      <c r="M633" s="88"/>
      <c r="N633" s="165"/>
      <c r="O633" s="88"/>
      <c r="P633" s="29"/>
      <c r="Q633" s="30">
        <v>381751</v>
      </c>
      <c r="R633" s="22">
        <f>IF(K633=1,Q633+Q633*$C$770,IF(K633=2,Q633+Q633*$C$771,IF(K633=3,Q633+Q633*$C$772,IF(K633=4,Q633+Q633*$C$773,IF(K633=5,Q633+Q633*$C$774,IF(K633=6,Q633+Q633*$C$775))))))</f>
        <v>454360.04019999999</v>
      </c>
      <c r="S633" s="22"/>
      <c r="T633" s="116"/>
      <c r="U633" s="112"/>
    </row>
    <row r="634" spans="1:24" ht="15.75" customHeight="1" x14ac:dyDescent="0.3">
      <c r="A634" s="24" t="s">
        <v>68</v>
      </c>
      <c r="B634" s="25" t="s">
        <v>149</v>
      </c>
      <c r="C634" s="26">
        <v>1987</v>
      </c>
      <c r="D634" s="27" t="s">
        <v>87</v>
      </c>
      <c r="E634" s="27" t="s">
        <v>344</v>
      </c>
      <c r="F634" s="24"/>
      <c r="G634" s="24"/>
      <c r="H634" s="24" t="s">
        <v>567</v>
      </c>
      <c r="I634" s="197" t="str">
        <f>CONCATENATE(H634,A634)</f>
        <v>851100411</v>
      </c>
      <c r="J634" s="28" t="s">
        <v>185</v>
      </c>
      <c r="K634" s="29">
        <v>5</v>
      </c>
      <c r="L634" s="88"/>
      <c r="M634" s="88"/>
      <c r="N634" s="165"/>
      <c r="O634" s="88"/>
      <c r="P634" s="29"/>
      <c r="Q634" s="30">
        <v>204750</v>
      </c>
      <c r="R634" s="22">
        <f>IF(K634=1,Q634+Q634*$C$770,IF(K634=2,Q634+Q634*$C$771,IF(K634=3,Q634+Q634*$C$772,IF(K634=4,Q634+Q634*$C$773,IF(K634=5,Q634+Q634*$C$774,IF(K634=6,Q634+Q634*$C$775))))))</f>
        <v>243693.45</v>
      </c>
      <c r="S634" s="22"/>
      <c r="T634" s="116"/>
      <c r="U634" s="112"/>
      <c r="V634" s="32"/>
      <c r="W634" s="32"/>
      <c r="X634" s="32"/>
    </row>
    <row r="635" spans="1:24" ht="15.75" customHeight="1" x14ac:dyDescent="0.3">
      <c r="A635" s="24" t="s">
        <v>70</v>
      </c>
      <c r="B635" s="25" t="s">
        <v>157</v>
      </c>
      <c r="C635" s="26">
        <v>1973</v>
      </c>
      <c r="D635" s="27" t="s">
        <v>87</v>
      </c>
      <c r="E635" s="27" t="s">
        <v>344</v>
      </c>
      <c r="F635" s="24"/>
      <c r="G635" s="24"/>
      <c r="H635" s="24" t="s">
        <v>562</v>
      </c>
      <c r="I635" s="197" t="str">
        <f>CONCATENATE(H635,A635)</f>
        <v>852500601</v>
      </c>
      <c r="J635" s="28" t="s">
        <v>1</v>
      </c>
      <c r="K635" s="29">
        <v>5</v>
      </c>
      <c r="L635" s="88"/>
      <c r="M635" s="88"/>
      <c r="N635" s="165"/>
      <c r="O635" s="88"/>
      <c r="P635" s="29"/>
      <c r="Q635" s="30">
        <v>381751</v>
      </c>
      <c r="R635" s="22">
        <f>IF(K635=1,Q635+Q635*$C$770,IF(K635=2,Q635+Q635*$C$771,IF(K635=3,Q635+Q635*$C$772,IF(K635=4,Q635+Q635*$C$773,IF(K635=5,Q635+Q635*$C$774,IF(K635=6,Q635+Q635*$C$775))))))</f>
        <v>454360.04019999999</v>
      </c>
      <c r="S635" s="22"/>
      <c r="T635" s="116"/>
      <c r="U635" s="112"/>
    </row>
    <row r="636" spans="1:24" s="32" customFormat="1" ht="15.75" customHeight="1" x14ac:dyDescent="0.3">
      <c r="A636" s="24" t="s">
        <v>72</v>
      </c>
      <c r="B636" s="25" t="s">
        <v>128</v>
      </c>
      <c r="C636" s="26">
        <v>2007</v>
      </c>
      <c r="D636" s="27" t="s">
        <v>0</v>
      </c>
      <c r="E636" s="19" t="s">
        <v>0</v>
      </c>
      <c r="F636" s="17"/>
      <c r="G636" s="17"/>
      <c r="H636" s="17" t="s">
        <v>594</v>
      </c>
      <c r="I636" s="197" t="str">
        <f>CONCATENATE(H636,A636)</f>
        <v>820000101</v>
      </c>
      <c r="J636" s="23" t="s">
        <v>320</v>
      </c>
      <c r="K636" s="29">
        <v>5</v>
      </c>
      <c r="L636" s="88"/>
      <c r="M636" s="88"/>
      <c r="N636" s="165"/>
      <c r="O636" s="88"/>
      <c r="P636" s="29"/>
      <c r="Q636" s="30">
        <v>25000</v>
      </c>
      <c r="R636" s="22">
        <f>IF(K636=1,Q636+Q636*$C$770,IF(K636=2,Q636+Q636*$C$771,IF(K636=3,Q636+Q636*$C$772,IF(K636=4,Q636+Q636*$C$773,IF(K636=5,Q636+Q636*$C$774,IF(K636=6,Q636+Q636*$C$775))))))</f>
        <v>29755</v>
      </c>
      <c r="S636" s="22"/>
      <c r="T636" s="116"/>
      <c r="U636" s="112"/>
      <c r="V636" s="14"/>
      <c r="W636" s="14"/>
      <c r="X636" s="14"/>
    </row>
    <row r="637" spans="1:24" s="32" customFormat="1" ht="15.75" customHeight="1" x14ac:dyDescent="0.3">
      <c r="A637" s="24" t="s">
        <v>73</v>
      </c>
      <c r="B637" s="25" t="s">
        <v>113</v>
      </c>
      <c r="C637" s="26">
        <v>2000</v>
      </c>
      <c r="D637" s="27" t="s">
        <v>87</v>
      </c>
      <c r="E637" s="27" t="s">
        <v>344</v>
      </c>
      <c r="F637" s="24"/>
      <c r="G637" s="24"/>
      <c r="H637" s="24" t="s">
        <v>567</v>
      </c>
      <c r="I637" s="197" t="str">
        <f>CONCATENATE(H637,A637)</f>
        <v>851100072</v>
      </c>
      <c r="J637" s="28" t="s">
        <v>185</v>
      </c>
      <c r="K637" s="29">
        <v>5</v>
      </c>
      <c r="L637" s="88"/>
      <c r="M637" s="88"/>
      <c r="N637" s="165"/>
      <c r="O637" s="88"/>
      <c r="P637" s="29"/>
      <c r="Q637" s="30">
        <v>195000</v>
      </c>
      <c r="R637" s="22">
        <f>IF(K637=1,Q637+Q637*$C$770,IF(K637=2,Q637+Q637*$C$771,IF(K637=3,Q637+Q637*$C$772,IF(K637=4,Q637+Q637*$C$773,IF(K637=5,Q637+Q637*$C$774,IF(K637=6,Q637+Q637*$C$775))))))</f>
        <v>232089</v>
      </c>
      <c r="S637" s="22"/>
      <c r="T637" s="116"/>
      <c r="U637" s="112"/>
      <c r="V637" s="15"/>
      <c r="W637" s="14"/>
      <c r="X637" s="14"/>
    </row>
    <row r="638" spans="1:24" s="32" customFormat="1" ht="15.75" customHeight="1" x14ac:dyDescent="0.3">
      <c r="A638" s="24" t="s">
        <v>73</v>
      </c>
      <c r="B638" s="25" t="s">
        <v>113</v>
      </c>
      <c r="C638" s="26">
        <v>2000</v>
      </c>
      <c r="D638" s="27" t="s">
        <v>87</v>
      </c>
      <c r="E638" s="27" t="s">
        <v>344</v>
      </c>
      <c r="F638" s="24"/>
      <c r="G638" s="24"/>
      <c r="H638" s="24" t="s">
        <v>562</v>
      </c>
      <c r="I638" s="197" t="str">
        <f>CONCATENATE(H638,A638)</f>
        <v>852500072</v>
      </c>
      <c r="J638" s="28" t="s">
        <v>1</v>
      </c>
      <c r="K638" s="29">
        <v>5</v>
      </c>
      <c r="L638" s="88"/>
      <c r="M638" s="88"/>
      <c r="N638" s="165"/>
      <c r="O638" s="88"/>
      <c r="P638" s="29"/>
      <c r="Q638" s="30">
        <v>381751</v>
      </c>
      <c r="R638" s="22">
        <f>IF(K638=1,Q638+Q638*$C$770,IF(K638=2,Q638+Q638*$C$771,IF(K638=3,Q638+Q638*$C$772,IF(K638=4,Q638+Q638*$C$773,IF(K638=5,Q638+Q638*$C$774,IF(K638=6,Q638+Q638*$C$775))))))</f>
        <v>454360.04019999999</v>
      </c>
      <c r="S638" s="22"/>
      <c r="T638" s="116"/>
      <c r="U638" s="112"/>
      <c r="V638" s="14"/>
      <c r="W638" s="14"/>
      <c r="X638" s="14"/>
    </row>
    <row r="639" spans="1:24" s="32" customFormat="1" ht="15.75" customHeight="1" x14ac:dyDescent="0.3">
      <c r="A639" s="24" t="s">
        <v>81</v>
      </c>
      <c r="B639" s="25" t="s">
        <v>152</v>
      </c>
      <c r="C639" s="26">
        <v>1990</v>
      </c>
      <c r="D639" s="27" t="s">
        <v>87</v>
      </c>
      <c r="E639" s="27" t="s">
        <v>87</v>
      </c>
      <c r="F639" s="24"/>
      <c r="G639" s="24"/>
      <c r="H639" s="24" t="s">
        <v>569</v>
      </c>
      <c r="I639" s="197" t="str">
        <f>CONCATENATE(H639,A639)</f>
        <v>840700461</v>
      </c>
      <c r="J639" s="28" t="s">
        <v>2</v>
      </c>
      <c r="K639" s="29">
        <v>5</v>
      </c>
      <c r="L639" s="88"/>
      <c r="M639" s="88"/>
      <c r="N639" s="165"/>
      <c r="O639" s="88"/>
      <c r="P639" s="29"/>
      <c r="Q639" s="30">
        <v>80709</v>
      </c>
      <c r="R639" s="22">
        <f>IF(K639=1,Q639+Q639*$C$770,IF(K639=2,Q639+Q639*$C$771,IF(K639=3,Q639+Q639*$C$772,IF(K639=4,Q639+Q639*$C$773,IF(K639=5,Q639+Q639*$C$774,IF(K639=6,Q639+Q639*$C$775))))))</f>
        <v>96059.851800000004</v>
      </c>
      <c r="S639" s="22"/>
      <c r="T639" s="116"/>
      <c r="U639" s="112"/>
      <c r="V639" s="14"/>
      <c r="W639" s="14"/>
      <c r="X639" s="14"/>
    </row>
    <row r="640" spans="1:24" s="32" customFormat="1" ht="15.75" customHeight="1" x14ac:dyDescent="0.3">
      <c r="A640" s="17" t="s">
        <v>74</v>
      </c>
      <c r="B640" s="21" t="s">
        <v>175</v>
      </c>
      <c r="C640" s="18">
        <v>1972</v>
      </c>
      <c r="D640" s="19" t="s">
        <v>12</v>
      </c>
      <c r="E640" s="27" t="s">
        <v>344</v>
      </c>
      <c r="F640" s="24"/>
      <c r="G640" s="24"/>
      <c r="H640" s="24" t="s">
        <v>595</v>
      </c>
      <c r="I640" s="197" t="str">
        <f>CONCATENATE(H640,A640)</f>
        <v>850009032</v>
      </c>
      <c r="J640" s="23" t="s">
        <v>272</v>
      </c>
      <c r="K640" s="20">
        <v>5</v>
      </c>
      <c r="L640" s="89"/>
      <c r="M640" s="89"/>
      <c r="N640" s="163"/>
      <c r="O640" s="89"/>
      <c r="P640" s="20"/>
      <c r="Q640" s="22">
        <v>250000</v>
      </c>
      <c r="R640" s="22">
        <f>IF(K640=1,Q640+Q640*$C$770,IF(K640=2,Q640+Q640*$C$771,IF(K640=3,Q640+Q640*$C$772,IF(K640=4,Q640+Q640*$C$773,IF(K640=5,Q640+Q640*$C$774,IF(K640=6,Q640+Q640*$C$775))))))</f>
        <v>297550</v>
      </c>
      <c r="S640" s="22"/>
      <c r="T640" s="116"/>
      <c r="U640" s="112"/>
      <c r="V640" s="14"/>
      <c r="W640" s="14"/>
      <c r="X640" s="14"/>
    </row>
    <row r="641" spans="1:24" s="32" customFormat="1" ht="15.75" customHeight="1" x14ac:dyDescent="0.3">
      <c r="A641" s="24" t="s">
        <v>75</v>
      </c>
      <c r="B641" s="25" t="s">
        <v>177</v>
      </c>
      <c r="C641" s="26">
        <v>1979</v>
      </c>
      <c r="D641" s="27" t="s">
        <v>12</v>
      </c>
      <c r="E641" s="27" t="s">
        <v>344</v>
      </c>
      <c r="F641" s="24"/>
      <c r="G641" s="24"/>
      <c r="H641" s="24" t="s">
        <v>560</v>
      </c>
      <c r="I641" s="197" t="str">
        <f>CONCATENATE(H641,A641)</f>
        <v>861009035</v>
      </c>
      <c r="J641" s="28" t="s">
        <v>274</v>
      </c>
      <c r="K641" s="29">
        <v>5</v>
      </c>
      <c r="L641" s="88"/>
      <c r="M641" s="88"/>
      <c r="N641" s="165"/>
      <c r="O641" s="88"/>
      <c r="P641" s="29"/>
      <c r="Q641" s="30">
        <v>2500000</v>
      </c>
      <c r="R641" s="30">
        <f>IF(K641=1,Q641+Q641*$C$770,IF(K641=2,Q641+Q641*$C$771,IF(K641=3,Q641+Q641*$C$772,IF(K641=4,Q641+Q641*$C$773,IF(K641=5,Q641+Q641*$C$774,IF(K641=6,Q641+Q641*$C$775))))))</f>
        <v>2975500</v>
      </c>
      <c r="S641" s="30"/>
      <c r="T641" s="116"/>
      <c r="U641" s="113"/>
      <c r="V641" s="14"/>
      <c r="W641" s="14"/>
      <c r="X641" s="14"/>
    </row>
    <row r="642" spans="1:24" s="32" customFormat="1" ht="15.75" customHeight="1" x14ac:dyDescent="0.3">
      <c r="A642" s="17" t="s">
        <v>636</v>
      </c>
      <c r="B642" s="21" t="s">
        <v>178</v>
      </c>
      <c r="C642" s="18"/>
      <c r="D642" s="19" t="s">
        <v>12</v>
      </c>
      <c r="E642" s="27" t="s">
        <v>344</v>
      </c>
      <c r="F642" s="24"/>
      <c r="G642" s="24"/>
      <c r="H642" s="24" t="s">
        <v>560</v>
      </c>
      <c r="I642" s="197" t="str">
        <f>CONCATENATE(H642,A642)</f>
        <v>861009019</v>
      </c>
      <c r="J642" s="23" t="s">
        <v>275</v>
      </c>
      <c r="K642" s="20">
        <v>5</v>
      </c>
      <c r="L642" s="89"/>
      <c r="M642" s="89"/>
      <c r="N642" s="163"/>
      <c r="O642" s="89"/>
      <c r="P642" s="20"/>
      <c r="Q642" s="22">
        <v>5500000</v>
      </c>
      <c r="R642" s="22">
        <f>IF(K642=1,Q642+Q642*$C$770,IF(K642=2,Q642+Q642*$C$771,IF(K642=3,Q642+Q642*$C$772,IF(K642=4,Q642+Q642*$C$773,IF(K642=5,Q642+Q642*$C$774,IF(K642=6,Q642+Q642*$C$775))))))</f>
        <v>6546100</v>
      </c>
      <c r="S642" s="22"/>
      <c r="T642" s="116"/>
      <c r="U642" s="112"/>
      <c r="V642" s="14"/>
      <c r="W642" s="14"/>
      <c r="X642" s="14"/>
    </row>
    <row r="643" spans="1:24" ht="15.75" customHeight="1" x14ac:dyDescent="0.3">
      <c r="A643" s="17" t="s">
        <v>76</v>
      </c>
      <c r="B643" s="21" t="s">
        <v>176</v>
      </c>
      <c r="C643" s="18">
        <v>1971</v>
      </c>
      <c r="D643" s="19" t="s">
        <v>12</v>
      </c>
      <c r="E643" s="27" t="s">
        <v>344</v>
      </c>
      <c r="F643" s="24"/>
      <c r="G643" s="24"/>
      <c r="H643" s="24" t="s">
        <v>595</v>
      </c>
      <c r="I643" s="197" t="str">
        <f>CONCATENATE(H643,A643)</f>
        <v>850009033</v>
      </c>
      <c r="J643" s="23" t="s">
        <v>273</v>
      </c>
      <c r="K643" s="20">
        <v>5</v>
      </c>
      <c r="L643" s="89"/>
      <c r="M643" s="89"/>
      <c r="N643" s="163"/>
      <c r="O643" s="89"/>
      <c r="P643" s="20"/>
      <c r="Q643" s="22">
        <v>650000</v>
      </c>
      <c r="R643" s="22">
        <f>IF(K643=1,Q643+Q643*$C$770,IF(K643=2,Q643+Q643*$C$771,IF(K643=3,Q643+Q643*$C$772,IF(K643=4,Q643+Q643*$C$773,IF(K643=5,Q643+Q643*$C$774,IF(K643=6,Q643+Q643*$C$775))))))</f>
        <v>773630</v>
      </c>
      <c r="S643" s="22"/>
      <c r="T643" s="116"/>
      <c r="U643" s="112"/>
    </row>
    <row r="644" spans="1:24" ht="15.75" customHeight="1" x14ac:dyDescent="0.3">
      <c r="A644" s="17" t="s">
        <v>84</v>
      </c>
      <c r="B644" s="21" t="s">
        <v>123</v>
      </c>
      <c r="C644" s="18">
        <v>2006</v>
      </c>
      <c r="D644" s="19" t="s">
        <v>0</v>
      </c>
      <c r="E644" s="19" t="s">
        <v>0</v>
      </c>
      <c r="F644" s="17"/>
      <c r="G644" s="17"/>
      <c r="H644" s="17" t="s">
        <v>594</v>
      </c>
      <c r="I644" s="197" t="str">
        <f>CONCATENATE(H644,A644)</f>
        <v>820000090</v>
      </c>
      <c r="J644" s="23" t="s">
        <v>320</v>
      </c>
      <c r="K644" s="20">
        <v>5</v>
      </c>
      <c r="L644" s="89"/>
      <c r="M644" s="89"/>
      <c r="N644" s="163"/>
      <c r="O644" s="89"/>
      <c r="P644" s="20"/>
      <c r="Q644" s="22">
        <v>40000</v>
      </c>
      <c r="R644" s="22">
        <f>IF(K644=1,Q644+Q644*$C$770,IF(K644=2,Q644+Q644*$C$771,IF(K644=3,Q644+Q644*$C$772,IF(K644=4,Q644+Q644*$C$773,IF(K644=5,Q644+Q644*$C$774,IF(K644=6,Q644+Q644*$C$775))))))</f>
        <v>47608</v>
      </c>
      <c r="S644" s="22"/>
      <c r="T644" s="116"/>
      <c r="U644" s="112"/>
      <c r="V644" s="15"/>
      <c r="W644" s="32"/>
      <c r="X644" s="32"/>
    </row>
    <row r="645" spans="1:24" ht="15.75" customHeight="1" x14ac:dyDescent="0.3">
      <c r="A645" s="17" t="s">
        <v>84</v>
      </c>
      <c r="B645" s="21" t="s">
        <v>123</v>
      </c>
      <c r="C645" s="18">
        <v>2006</v>
      </c>
      <c r="D645" s="19" t="s">
        <v>0</v>
      </c>
      <c r="E645" s="19" t="s">
        <v>0</v>
      </c>
      <c r="F645" s="17"/>
      <c r="G645" s="17"/>
      <c r="H645" s="17" t="s">
        <v>565</v>
      </c>
      <c r="I645" s="197" t="str">
        <f>CONCATENATE(H645,A645)</f>
        <v>820400090</v>
      </c>
      <c r="J645" s="23" t="s">
        <v>324</v>
      </c>
      <c r="K645" s="20">
        <v>5</v>
      </c>
      <c r="L645" s="89"/>
      <c r="M645" s="89"/>
      <c r="N645" s="163"/>
      <c r="O645" s="89"/>
      <c r="P645" s="20"/>
      <c r="Q645" s="22">
        <v>75000</v>
      </c>
      <c r="R645" s="22">
        <f>IF(K645=1,Q645+Q645*$C$770,IF(K645=2,Q645+Q645*$C$771,IF(K645=3,Q645+Q645*$C$772,IF(K645=4,Q645+Q645*$C$773,IF(K645=5,Q645+Q645*$C$774,IF(K645=6,Q645+Q645*$C$775))))))</f>
        <v>89265</v>
      </c>
      <c r="S645" s="22"/>
      <c r="T645" s="116"/>
      <c r="U645" s="112"/>
    </row>
    <row r="646" spans="1:24" s="32" customFormat="1" ht="15.75" customHeight="1" x14ac:dyDescent="0.3">
      <c r="A646" s="24" t="s">
        <v>86</v>
      </c>
      <c r="B646" s="25" t="s">
        <v>134</v>
      </c>
      <c r="C646" s="26">
        <v>1973</v>
      </c>
      <c r="D646" s="27" t="s">
        <v>0</v>
      </c>
      <c r="E646" s="19" t="s">
        <v>344</v>
      </c>
      <c r="F646" s="17"/>
      <c r="G646" s="17"/>
      <c r="H646" s="17" t="s">
        <v>576</v>
      </c>
      <c r="I646" s="197" t="str">
        <f>CONCATENATE(H646,A646)</f>
        <v>820200131</v>
      </c>
      <c r="J646" s="35" t="s">
        <v>319</v>
      </c>
      <c r="K646" s="29">
        <v>5</v>
      </c>
      <c r="L646" s="88"/>
      <c r="M646" s="88"/>
      <c r="N646" s="165"/>
      <c r="O646" s="88"/>
      <c r="P646" s="29"/>
      <c r="Q646" s="30">
        <v>2500000</v>
      </c>
      <c r="R646" s="22">
        <f>IF(K646=1,Q646+Q646*$C$770,IF(K646=2,Q646+Q646*$C$771,IF(K646=3,Q646+Q646*$C$772,IF(K646=4,Q646+Q646*$C$773,IF(K646=5,Q646+Q646*$C$774,IF(K646=6,Q646+Q646*$C$775))))))</f>
        <v>2975500</v>
      </c>
      <c r="S646" s="22"/>
      <c r="T646" s="116"/>
      <c r="U646" s="112"/>
      <c r="V646" s="14"/>
      <c r="W646" s="14"/>
      <c r="X646" s="14"/>
    </row>
    <row r="647" spans="1:24" s="32" customFormat="1" ht="15.75" customHeight="1" x14ac:dyDescent="0.3">
      <c r="A647" s="24" t="s">
        <v>86</v>
      </c>
      <c r="B647" s="25" t="s">
        <v>134</v>
      </c>
      <c r="C647" s="26">
        <v>1973</v>
      </c>
      <c r="D647" s="27" t="s">
        <v>0</v>
      </c>
      <c r="E647" s="19" t="s">
        <v>345</v>
      </c>
      <c r="F647" s="17"/>
      <c r="G647" s="17"/>
      <c r="H647" s="17" t="s">
        <v>580</v>
      </c>
      <c r="I647" s="197" t="str">
        <f>CONCATENATE(H647,A647)</f>
        <v>820500131</v>
      </c>
      <c r="J647" s="28" t="s">
        <v>195</v>
      </c>
      <c r="K647" s="29">
        <v>5</v>
      </c>
      <c r="L647" s="88"/>
      <c r="M647" s="88"/>
      <c r="N647" s="165"/>
      <c r="O647" s="88"/>
      <c r="P647" s="29"/>
      <c r="Q647" s="30">
        <v>50000</v>
      </c>
      <c r="R647" s="22">
        <f>IF(K647=1,Q647+Q647*$C$770,IF(K647=2,Q647+Q647*$C$771,IF(K647=3,Q647+Q647*$C$772,IF(K647=4,Q647+Q647*$C$773,IF(K647=5,Q647+Q647*$C$774,IF(K647=6,Q647+Q647*$C$775))))))</f>
        <v>59510</v>
      </c>
      <c r="S647" s="22"/>
      <c r="T647" s="116"/>
      <c r="U647" s="112"/>
      <c r="V647" s="14"/>
      <c r="W647" s="14"/>
      <c r="X647" s="14"/>
    </row>
    <row r="648" spans="1:24" s="32" customFormat="1" ht="15.75" customHeight="1" x14ac:dyDescent="0.3">
      <c r="A648" s="24" t="s">
        <v>14</v>
      </c>
      <c r="B648" s="25" t="s">
        <v>160</v>
      </c>
      <c r="C648" s="26">
        <v>1973</v>
      </c>
      <c r="D648" s="27" t="s">
        <v>13</v>
      </c>
      <c r="E648" s="27" t="s">
        <v>344</v>
      </c>
      <c r="F648" s="24"/>
      <c r="G648" s="24"/>
      <c r="H648" s="24" t="s">
        <v>592</v>
      </c>
      <c r="I648" s="197" t="str">
        <f>CONCATENATE(H648,A648)</f>
        <v>861900901</v>
      </c>
      <c r="J648" s="28" t="s">
        <v>184</v>
      </c>
      <c r="K648" s="29">
        <v>6</v>
      </c>
      <c r="L648" s="88"/>
      <c r="M648" s="88"/>
      <c r="N648" s="165"/>
      <c r="O648" s="88"/>
      <c r="P648" s="29"/>
      <c r="Q648" s="30">
        <v>114696</v>
      </c>
      <c r="R648" s="22">
        <f>IF(K648=1,Q648+Q648*$C$770,IF(K648=2,Q648+Q648*$C$771,IF(K648=3,Q648+Q648*$C$772,IF(K648=4,Q648+Q648*$C$773,IF(K648=5,Q648+Q648*$C$774,IF(K648=6,Q648+Q648*$C$775))))))</f>
        <v>142578.59760000001</v>
      </c>
      <c r="S648" s="22"/>
      <c r="T648" s="116"/>
      <c r="U648" s="111"/>
      <c r="V648" s="14"/>
      <c r="W648" s="14"/>
      <c r="X648" s="14"/>
    </row>
    <row r="649" spans="1:24" s="32" customFormat="1" ht="15.75" customHeight="1" x14ac:dyDescent="0.3">
      <c r="A649" s="24" t="s">
        <v>15</v>
      </c>
      <c r="B649" s="25" t="s">
        <v>132</v>
      </c>
      <c r="C649" s="26">
        <v>2009</v>
      </c>
      <c r="D649" s="27" t="s">
        <v>87</v>
      </c>
      <c r="E649" s="27" t="s">
        <v>344</v>
      </c>
      <c r="F649" s="24"/>
      <c r="G649" s="24"/>
      <c r="H649" s="24" t="s">
        <v>562</v>
      </c>
      <c r="I649" s="197" t="str">
        <f>CONCATENATE(H649,A649)</f>
        <v>852500113</v>
      </c>
      <c r="J649" s="28" t="s">
        <v>1</v>
      </c>
      <c r="K649" s="29">
        <v>6</v>
      </c>
      <c r="L649" s="88"/>
      <c r="M649" s="88"/>
      <c r="N649" s="165"/>
      <c r="O649" s="88"/>
      <c r="P649" s="29"/>
      <c r="Q649" s="30">
        <v>1187868</v>
      </c>
      <c r="R649" s="22">
        <f>IF(K649=1,Q649+Q649*$C$770,IF(K649=2,Q649+Q649*$C$771,IF(K649=3,Q649+Q649*$C$772,IF(K649=4,Q649+Q649*$C$773,IF(K649=5,Q649+Q649*$C$774,IF(K649=6,Q649+Q649*$C$775))))))</f>
        <v>1476638.7108</v>
      </c>
      <c r="S649" s="22"/>
      <c r="T649" s="116"/>
      <c r="U649" s="112"/>
      <c r="V649" s="14"/>
      <c r="W649" s="14"/>
      <c r="X649" s="14"/>
    </row>
    <row r="650" spans="1:24" s="32" customFormat="1" ht="15.75" customHeight="1" x14ac:dyDescent="0.3">
      <c r="A650" s="24" t="s">
        <v>16</v>
      </c>
      <c r="B650" s="25" t="s">
        <v>145</v>
      </c>
      <c r="C650" s="26">
        <v>1973</v>
      </c>
      <c r="D650" s="27" t="s">
        <v>13</v>
      </c>
      <c r="E650" s="27" t="s">
        <v>345</v>
      </c>
      <c r="F650" s="24"/>
      <c r="G650" s="24"/>
      <c r="H650" s="24" t="s">
        <v>592</v>
      </c>
      <c r="I650" s="197" t="str">
        <f>CONCATENATE(H650,A650)</f>
        <v>861900342</v>
      </c>
      <c r="J650" s="28" t="s">
        <v>184</v>
      </c>
      <c r="K650" s="29">
        <v>6</v>
      </c>
      <c r="L650" s="88"/>
      <c r="M650" s="88"/>
      <c r="N650" s="165"/>
      <c r="O650" s="88"/>
      <c r="P650" s="29"/>
      <c r="Q650" s="30">
        <v>25000</v>
      </c>
      <c r="R650" s="22">
        <f>IF(K650=1,Q650+Q650*$C$770,IF(K650=2,Q650+Q650*$C$771,IF(K650=3,Q650+Q650*$C$772,IF(K650=4,Q650+Q650*$C$773,IF(K650=5,Q650+Q650*$C$774,IF(K650=6,Q650+Q650*$C$775))))))</f>
        <v>31077.5</v>
      </c>
      <c r="S650" s="22"/>
      <c r="T650" s="116"/>
      <c r="U650" s="112"/>
      <c r="V650" s="14"/>
      <c r="W650" s="14"/>
      <c r="X650" s="14"/>
    </row>
    <row r="651" spans="1:24" s="32" customFormat="1" ht="15.75" customHeight="1" x14ac:dyDescent="0.3">
      <c r="A651" s="17" t="s">
        <v>17</v>
      </c>
      <c r="B651" s="21" t="s">
        <v>165</v>
      </c>
      <c r="C651" s="18">
        <v>1979</v>
      </c>
      <c r="D651" s="19" t="s">
        <v>13</v>
      </c>
      <c r="E651" s="27" t="s">
        <v>344</v>
      </c>
      <c r="F651" s="24"/>
      <c r="G651" s="24"/>
      <c r="H651" s="24" t="s">
        <v>592</v>
      </c>
      <c r="I651" s="197" t="str">
        <f>CONCATENATE(H651,A651)</f>
        <v>861900932</v>
      </c>
      <c r="J651" s="23" t="s">
        <v>184</v>
      </c>
      <c r="K651" s="20">
        <v>6</v>
      </c>
      <c r="L651" s="89"/>
      <c r="M651" s="89"/>
      <c r="N651" s="163"/>
      <c r="O651" s="89"/>
      <c r="P651" s="20"/>
      <c r="Q651" s="30">
        <v>206000</v>
      </c>
      <c r="R651" s="22">
        <f>IF(K651=1,Q651+Q651*$C$770,IF(K651=2,Q651+Q651*$C$771,IF(K651=3,Q651+Q651*$C$772,IF(K651=4,Q651+Q651*$C$773,IF(K651=5,Q651+Q651*$C$774,IF(K651=6,Q651+Q651*$C$775))))))</f>
        <v>256078.6</v>
      </c>
      <c r="S651" s="22"/>
      <c r="T651" s="116"/>
      <c r="U651" s="113"/>
      <c r="V651" s="14"/>
      <c r="W651" s="14"/>
      <c r="X651" s="14"/>
    </row>
    <row r="652" spans="1:24" s="32" customFormat="1" ht="15.75" customHeight="1" x14ac:dyDescent="0.3">
      <c r="A652" s="24" t="s">
        <v>18</v>
      </c>
      <c r="B652" s="25" t="s">
        <v>115</v>
      </c>
      <c r="C652" s="26">
        <v>2001</v>
      </c>
      <c r="D652" s="27" t="s">
        <v>87</v>
      </c>
      <c r="E652" s="27" t="s">
        <v>87</v>
      </c>
      <c r="F652" s="24"/>
      <c r="G652" s="24"/>
      <c r="H652" s="24" t="s">
        <v>569</v>
      </c>
      <c r="I652" s="197" t="str">
        <f>CONCATENATE(H652,A652)</f>
        <v>840700074</v>
      </c>
      <c r="J652" s="28" t="s">
        <v>4</v>
      </c>
      <c r="K652" s="29">
        <v>6</v>
      </c>
      <c r="L652" s="88" t="s">
        <v>456</v>
      </c>
      <c r="M652" s="88" t="s">
        <v>570</v>
      </c>
      <c r="N652" s="165">
        <v>89711</v>
      </c>
      <c r="O652" s="88"/>
      <c r="P652" s="29"/>
      <c r="Q652" s="30">
        <v>88779</v>
      </c>
      <c r="R652" s="22">
        <f>IF(K652=1,Q652+Q652*$C$770,IF(K652=2,Q652+Q652*$C$771,IF(K652=3,Q652+Q652*$C$772,IF(K652=4,Q652+Q652*$C$773,IF(K652=5,Q652+Q652*$C$774,IF(K652=6,Q652+Q652*$C$775))))))</f>
        <v>110361.1749</v>
      </c>
      <c r="S652" s="22"/>
      <c r="T652" s="116"/>
      <c r="U652" s="113"/>
      <c r="V652" s="14"/>
      <c r="W652" s="14"/>
      <c r="X652" s="14"/>
    </row>
    <row r="653" spans="1:24" s="32" customFormat="1" ht="15.75" customHeight="1" x14ac:dyDescent="0.3">
      <c r="A653" s="17" t="s">
        <v>18</v>
      </c>
      <c r="B653" s="21" t="s">
        <v>115</v>
      </c>
      <c r="C653" s="18">
        <v>2001</v>
      </c>
      <c r="D653" s="19" t="s">
        <v>13</v>
      </c>
      <c r="E653" s="27" t="s">
        <v>344</v>
      </c>
      <c r="F653" s="24"/>
      <c r="G653" s="24"/>
      <c r="H653" s="24" t="s">
        <v>592</v>
      </c>
      <c r="I653" s="197" t="str">
        <f>CONCATENATE(H653,A653)</f>
        <v>861900074</v>
      </c>
      <c r="J653" s="23" t="s">
        <v>184</v>
      </c>
      <c r="K653" s="20">
        <v>6</v>
      </c>
      <c r="L653" s="89"/>
      <c r="M653" s="89"/>
      <c r="N653" s="163"/>
      <c r="O653" s="89"/>
      <c r="P653" s="20"/>
      <c r="Q653" s="22">
        <v>130000</v>
      </c>
      <c r="R653" s="22">
        <f>IF(K653=1,Q653+Q653*$C$770,IF(K653=2,Q653+Q653*$C$771,IF(K653=3,Q653+Q653*$C$772,IF(K653=4,Q653+Q653*$C$773,IF(K653=5,Q653+Q653*$C$774,IF(K653=6,Q653+Q653*$C$775))))))</f>
        <v>161603</v>
      </c>
      <c r="S653" s="22"/>
      <c r="T653" s="116"/>
      <c r="U653" s="113"/>
      <c r="V653" s="14"/>
      <c r="W653" s="14"/>
      <c r="X653" s="14"/>
    </row>
    <row r="654" spans="1:24" s="32" customFormat="1" ht="15.75" customHeight="1" x14ac:dyDescent="0.3">
      <c r="A654" s="24" t="s">
        <v>18</v>
      </c>
      <c r="B654" s="25" t="s">
        <v>115</v>
      </c>
      <c r="C654" s="26">
        <v>2001</v>
      </c>
      <c r="D654" s="27" t="s">
        <v>12</v>
      </c>
      <c r="E654" s="27" t="s">
        <v>545</v>
      </c>
      <c r="F654" s="24"/>
      <c r="G654" s="24"/>
      <c r="H654" s="24" t="s">
        <v>567</v>
      </c>
      <c r="I654" s="197" t="str">
        <f>CONCATENATE(H654,A654)</f>
        <v>851100074</v>
      </c>
      <c r="J654" s="28" t="s">
        <v>547</v>
      </c>
      <c r="K654" s="29">
        <v>6</v>
      </c>
      <c r="L654" s="88"/>
      <c r="M654" s="88"/>
      <c r="N654" s="165"/>
      <c r="O654" s="88"/>
      <c r="P654" s="29"/>
      <c r="Q654" s="30">
        <v>600000</v>
      </c>
      <c r="R654" s="22">
        <f>IF(K654=1,Q654+Q654*$C$770,IF(K654=2,Q654+Q654*$C$771,IF(K654=3,Q654+Q654*$C$772,IF(K654=4,Q654+Q654*$C$773,IF(K654=5,Q654+Q654*$C$774,IF(K654=6,Q654+Q654*$C$775))))))</f>
        <v>745860</v>
      </c>
      <c r="S654" s="22"/>
      <c r="T654" s="116"/>
      <c r="U654" s="113"/>
      <c r="V654" s="15"/>
    </row>
    <row r="655" spans="1:24" s="32" customFormat="1" ht="15.75" customHeight="1" x14ac:dyDescent="0.3">
      <c r="A655" s="24" t="s">
        <v>62</v>
      </c>
      <c r="B655" s="25" t="s">
        <v>127</v>
      </c>
      <c r="C655" s="26">
        <v>2007</v>
      </c>
      <c r="D655" s="27" t="s">
        <v>87</v>
      </c>
      <c r="E655" s="27" t="s">
        <v>344</v>
      </c>
      <c r="F655" s="24"/>
      <c r="G655" s="24"/>
      <c r="H655" s="24" t="s">
        <v>562</v>
      </c>
      <c r="I655" s="31" t="str">
        <f>CONCATENATE(H655,A655)</f>
        <v>852500100</v>
      </c>
      <c r="J655" s="28" t="s">
        <v>1</v>
      </c>
      <c r="K655" s="29">
        <v>6</v>
      </c>
      <c r="L655" s="88"/>
      <c r="M655" s="88"/>
      <c r="N655" s="165"/>
      <c r="O655" s="88"/>
      <c r="P655" s="29"/>
      <c r="Q655" s="30">
        <v>1187868</v>
      </c>
      <c r="R655" s="30">
        <f>IF(K655=1,Q655+Q655*$C$770,IF(K655=2,Q655+Q655*$C$771,IF(K655=3,Q655+Q655*$C$772,IF(K655=4,Q655+Q655*$C$773,IF(K655=5,Q655+Q655*$C$774,IF(K655=6,Q655+Q655*$C$775))))))</f>
        <v>1476638.7108</v>
      </c>
      <c r="S655" s="30"/>
      <c r="T655" s="116"/>
      <c r="U655" s="111"/>
      <c r="V655" s="15"/>
      <c r="W655" s="14"/>
      <c r="X655" s="14"/>
    </row>
    <row r="656" spans="1:24" s="32" customFormat="1" ht="15.75" customHeight="1" x14ac:dyDescent="0.3">
      <c r="A656" s="24" t="s">
        <v>88</v>
      </c>
      <c r="B656" s="25" t="s">
        <v>111</v>
      </c>
      <c r="C656" s="26">
        <v>2000</v>
      </c>
      <c r="D656" s="27" t="s">
        <v>13</v>
      </c>
      <c r="E656" s="27" t="s">
        <v>345</v>
      </c>
      <c r="F656" s="24"/>
      <c r="G656" s="24"/>
      <c r="H656" s="24" t="s">
        <v>595</v>
      </c>
      <c r="I656" s="197" t="str">
        <f>CONCATENATE(H656,A656)</f>
        <v>850000070</v>
      </c>
      <c r="J656" s="28" t="s">
        <v>431</v>
      </c>
      <c r="K656" s="29">
        <v>6</v>
      </c>
      <c r="L656" s="88"/>
      <c r="M656" s="88"/>
      <c r="N656" s="165"/>
      <c r="O656" s="88"/>
      <c r="P656" s="29"/>
      <c r="Q656" s="30">
        <v>300000</v>
      </c>
      <c r="R656" s="22">
        <f>IF(K656=1,Q656+Q656*$C$770,IF(K656=2,Q656+Q656*$C$771,IF(K656=3,Q656+Q656*$C$772,IF(K656=4,Q656+Q656*$C$773,IF(K656=5,Q656+Q656*$C$774,IF(K656=6,Q656+Q656*$C$775))))))</f>
        <v>372930</v>
      </c>
      <c r="S656" s="22"/>
      <c r="T656" s="116" t="s">
        <v>423</v>
      </c>
      <c r="U656" s="113" t="s">
        <v>432</v>
      </c>
      <c r="V656" s="15"/>
    </row>
    <row r="657" spans="1:24" ht="15.75" customHeight="1" x14ac:dyDescent="0.3">
      <c r="A657" s="24" t="s">
        <v>21</v>
      </c>
      <c r="B657" s="25" t="s">
        <v>106</v>
      </c>
      <c r="C657" s="26">
        <v>1996</v>
      </c>
      <c r="D657" s="27" t="s">
        <v>12</v>
      </c>
      <c r="E657" s="27" t="s">
        <v>545</v>
      </c>
      <c r="F657" s="24"/>
      <c r="G657" s="24"/>
      <c r="H657" s="24" t="s">
        <v>567</v>
      </c>
      <c r="I657" s="197" t="str">
        <f>CONCATENATE(H657,A657)</f>
        <v>851100060</v>
      </c>
      <c r="J657" s="28" t="s">
        <v>547</v>
      </c>
      <c r="K657" s="29">
        <v>6</v>
      </c>
      <c r="L657" s="88"/>
      <c r="M657" s="88"/>
      <c r="N657" s="165"/>
      <c r="O657" s="88"/>
      <c r="P657" s="29"/>
      <c r="Q657" s="30">
        <v>400000</v>
      </c>
      <c r="R657" s="22">
        <f>IF(K657=1,Q657+Q657*$C$770,IF(K657=2,Q657+Q657*$C$771,IF(K657=3,Q657+Q657*$C$772,IF(K657=4,Q657+Q657*$C$773,IF(K657=5,Q657+Q657*$C$774,IF(K657=6,Q657+Q657*$C$775))))))</f>
        <v>497240</v>
      </c>
      <c r="S657" s="22"/>
      <c r="T657" s="116"/>
      <c r="U657" s="111"/>
      <c r="V657" s="15"/>
      <c r="W657" s="32"/>
      <c r="X657" s="32"/>
    </row>
    <row r="658" spans="1:24" ht="15.75" customHeight="1" x14ac:dyDescent="0.3">
      <c r="A658" s="24" t="s">
        <v>20</v>
      </c>
      <c r="B658" s="25" t="s">
        <v>141</v>
      </c>
      <c r="C658" s="26">
        <v>1993</v>
      </c>
      <c r="D658" s="27" t="s">
        <v>13</v>
      </c>
      <c r="E658" s="27" t="s">
        <v>344</v>
      </c>
      <c r="F658" s="24"/>
      <c r="G658" s="24"/>
      <c r="H658" s="24" t="s">
        <v>592</v>
      </c>
      <c r="I658" s="197" t="str">
        <f>CONCATENATE(H658,A658)</f>
        <v>861900311</v>
      </c>
      <c r="J658" s="28" t="s">
        <v>184</v>
      </c>
      <c r="K658" s="29">
        <v>6</v>
      </c>
      <c r="L658" s="88"/>
      <c r="M658" s="88"/>
      <c r="N658" s="165"/>
      <c r="O658" s="88"/>
      <c r="P658" s="29"/>
      <c r="Q658" s="30">
        <v>162000</v>
      </c>
      <c r="R658" s="22">
        <f>IF(K658=1,Q658+Q658*$C$770,IF(K658=2,Q658+Q658*$C$771,IF(K658=3,Q658+Q658*$C$772,IF(K658=4,Q658+Q658*$C$773,IF(K658=5,Q658+Q658*$C$774,IF(K658=6,Q658+Q658*$C$775))))))</f>
        <v>201382.2</v>
      </c>
      <c r="S658" s="22"/>
      <c r="T658" s="116"/>
      <c r="U658" s="111"/>
      <c r="V658" s="15"/>
      <c r="W658" s="32"/>
      <c r="X658" s="32"/>
    </row>
    <row r="659" spans="1:24" ht="15.75" customHeight="1" x14ac:dyDescent="0.3">
      <c r="A659" s="24" t="s">
        <v>23</v>
      </c>
      <c r="B659" s="25" t="s">
        <v>130</v>
      </c>
      <c r="C659" s="26">
        <v>2008</v>
      </c>
      <c r="D659" s="27" t="s">
        <v>87</v>
      </c>
      <c r="E659" s="27" t="s">
        <v>344</v>
      </c>
      <c r="F659" s="24"/>
      <c r="G659" s="24"/>
      <c r="H659" s="24" t="s">
        <v>562</v>
      </c>
      <c r="I659" s="197" t="str">
        <f>CONCATENATE(H659,A659)</f>
        <v>852500103</v>
      </c>
      <c r="J659" s="28" t="s">
        <v>3</v>
      </c>
      <c r="K659" s="29">
        <v>6</v>
      </c>
      <c r="L659" s="88"/>
      <c r="M659" s="88"/>
      <c r="N659" s="165"/>
      <c r="O659" s="88"/>
      <c r="P659" s="29"/>
      <c r="Q659" s="30">
        <v>2314818</v>
      </c>
      <c r="R659" s="22">
        <f>IF(K659=1,Q659+Q659*$C$770,IF(K659=2,Q659+Q659*$C$771,IF(K659=3,Q659+Q659*$C$772,IF(K659=4,Q659+Q659*$C$773,IF(K659=5,Q659+Q659*$C$774,IF(K659=6,Q659+Q659*$C$775))))))</f>
        <v>2877550.2557999999</v>
      </c>
      <c r="S659" s="22"/>
      <c r="T659" s="116"/>
      <c r="U659" s="111"/>
      <c r="V659" s="15"/>
      <c r="W659" s="32"/>
      <c r="X659" s="32"/>
    </row>
    <row r="660" spans="1:24" ht="15.75" customHeight="1" x14ac:dyDescent="0.3">
      <c r="A660" s="24" t="s">
        <v>24</v>
      </c>
      <c r="B660" s="25" t="s">
        <v>158</v>
      </c>
      <c r="C660" s="26">
        <v>1973</v>
      </c>
      <c r="D660" s="27" t="s">
        <v>13</v>
      </c>
      <c r="E660" s="27" t="s">
        <v>344</v>
      </c>
      <c r="F660" s="24"/>
      <c r="G660" s="24"/>
      <c r="H660" s="24" t="s">
        <v>592</v>
      </c>
      <c r="I660" s="197" t="str">
        <f>CONCATENATE(H660,A660)</f>
        <v>861900701</v>
      </c>
      <c r="J660" s="28" t="s">
        <v>184</v>
      </c>
      <c r="K660" s="29">
        <v>6</v>
      </c>
      <c r="L660" s="88"/>
      <c r="M660" s="88"/>
      <c r="N660" s="165"/>
      <c r="O660" s="88"/>
      <c r="P660" s="29"/>
      <c r="Q660" s="30">
        <v>475000</v>
      </c>
      <c r="R660" s="22">
        <f>IF(K660=1,Q660+Q660*$C$770,IF(K660=2,Q660+Q660*$C$771,IF(K660=3,Q660+Q660*$C$772,IF(K660=4,Q660+Q660*$C$773,IF(K660=5,Q660+Q660*$C$774,IF(K660=6,Q660+Q660*$C$775))))))</f>
        <v>590472.5</v>
      </c>
      <c r="S660" s="22"/>
      <c r="T660" s="116"/>
      <c r="U660" s="111"/>
      <c r="V660" s="15"/>
      <c r="W660" s="32"/>
      <c r="X660" s="32"/>
    </row>
    <row r="661" spans="1:24" ht="15.75" customHeight="1" x14ac:dyDescent="0.3">
      <c r="A661" s="24" t="s">
        <v>25</v>
      </c>
      <c r="B661" s="25" t="s">
        <v>105</v>
      </c>
      <c r="C661" s="26">
        <v>1994</v>
      </c>
      <c r="D661" s="27" t="s">
        <v>13</v>
      </c>
      <c r="E661" s="27" t="s">
        <v>344</v>
      </c>
      <c r="F661" s="24"/>
      <c r="G661" s="24"/>
      <c r="H661" s="24" t="s">
        <v>592</v>
      </c>
      <c r="I661" s="197" t="str">
        <f>CONCATENATE(H661,A661)</f>
        <v>861900059</v>
      </c>
      <c r="J661" s="28" t="s">
        <v>184</v>
      </c>
      <c r="K661" s="29">
        <v>6</v>
      </c>
      <c r="L661" s="88"/>
      <c r="M661" s="88"/>
      <c r="N661" s="165"/>
      <c r="O661" s="88"/>
      <c r="P661" s="29"/>
      <c r="Q661" s="30">
        <v>135000</v>
      </c>
      <c r="R661" s="22">
        <f>IF(K661=1,Q661+Q661*$C$770,IF(K661=2,Q661+Q661*$C$771,IF(K661=3,Q661+Q661*$C$772,IF(K661=4,Q661+Q661*$C$773,IF(K661=5,Q661+Q661*$C$774,IF(K661=6,Q661+Q661*$C$775))))))</f>
        <v>167818.5</v>
      </c>
      <c r="S661" s="22"/>
      <c r="T661" s="116"/>
      <c r="U661" s="111"/>
      <c r="V661" s="15"/>
      <c r="W661" s="32"/>
      <c r="X661" s="32"/>
    </row>
    <row r="662" spans="1:24" ht="15.75" customHeight="1" x14ac:dyDescent="0.3">
      <c r="A662" s="24" t="s">
        <v>589</v>
      </c>
      <c r="B662" s="25" t="s">
        <v>179</v>
      </c>
      <c r="C662" s="26"/>
      <c r="D662" s="27" t="s">
        <v>12</v>
      </c>
      <c r="E662" s="27" t="s">
        <v>545</v>
      </c>
      <c r="F662" s="24"/>
      <c r="G662" s="24"/>
      <c r="H662" s="24" t="s">
        <v>567</v>
      </c>
      <c r="I662" s="197" t="str">
        <f>CONCATENATE(H662,A662)</f>
        <v>851109053</v>
      </c>
      <c r="J662" s="159" t="s">
        <v>550</v>
      </c>
      <c r="K662" s="29">
        <v>6</v>
      </c>
      <c r="L662" s="88"/>
      <c r="M662" s="88"/>
      <c r="N662" s="165"/>
      <c r="O662" s="88"/>
      <c r="P662" s="29"/>
      <c r="Q662" s="30">
        <v>200000</v>
      </c>
      <c r="R662" s="30">
        <f>IF(K662=1,Q662+Q662*$C$770,IF(K662=2,Q662+Q662*$C$771,IF(K662=3,Q662+Q662*$C$772,IF(K662=4,Q662+Q662*$C$773,IF(K662=5,Q662+Q662*$C$774,IF(K662=6,Q662+Q662*$C$775))))))</f>
        <v>248620</v>
      </c>
      <c r="S662" s="22"/>
      <c r="T662" s="116"/>
      <c r="U662" s="111"/>
      <c r="V662" s="15"/>
      <c r="W662" s="32"/>
      <c r="X662" s="32"/>
    </row>
    <row r="663" spans="1:24" ht="15.75" customHeight="1" x14ac:dyDescent="0.3">
      <c r="A663" s="24" t="s">
        <v>620</v>
      </c>
      <c r="B663" s="25" t="s">
        <v>180</v>
      </c>
      <c r="C663" s="26"/>
      <c r="D663" s="27" t="s">
        <v>0</v>
      </c>
      <c r="E663" s="27" t="s">
        <v>345</v>
      </c>
      <c r="F663" s="24"/>
      <c r="G663" s="24"/>
      <c r="H663" s="24" t="s">
        <v>787</v>
      </c>
      <c r="I663" s="31" t="str">
        <f>CONCATENATE(H663,A663)</f>
        <v>820589430</v>
      </c>
      <c r="J663" s="34" t="s">
        <v>350</v>
      </c>
      <c r="K663" s="29">
        <v>6</v>
      </c>
      <c r="L663" s="88" t="s">
        <v>797</v>
      </c>
      <c r="M663" s="88"/>
      <c r="N663" s="165"/>
      <c r="O663" s="88" t="s">
        <v>768</v>
      </c>
      <c r="P663" s="29"/>
      <c r="Q663" s="30">
        <v>150000</v>
      </c>
      <c r="R663" s="30">
        <f>IF(K663=1,Q663+Q663*$C$770,IF(K663=2,Q663+Q663*$C$771,IF(K663=3,Q663+Q663*$C$772,IF(K663=4,Q663+Q663*$C$773,IF(K663=5,Q663+Q663*$C$774,IF(K663=6,Q663+Q663*$C$775))))))</f>
        <v>186465</v>
      </c>
      <c r="S663" s="22"/>
      <c r="T663" s="116"/>
      <c r="U663" s="111"/>
      <c r="V663" s="15"/>
      <c r="W663" s="32"/>
      <c r="X663" s="32"/>
    </row>
    <row r="664" spans="1:24" ht="15.75" customHeight="1" x14ac:dyDescent="0.3">
      <c r="A664" s="24" t="s">
        <v>620</v>
      </c>
      <c r="B664" s="25" t="s">
        <v>180</v>
      </c>
      <c r="C664" s="26"/>
      <c r="D664" s="27" t="s">
        <v>0</v>
      </c>
      <c r="E664" s="27" t="s">
        <v>345</v>
      </c>
      <c r="F664" s="24"/>
      <c r="G664" s="24"/>
      <c r="H664" s="24" t="s">
        <v>789</v>
      </c>
      <c r="I664" s="31" t="str">
        <f>CONCATENATE(H664,A664)</f>
        <v>820599430</v>
      </c>
      <c r="J664" s="34" t="s">
        <v>350</v>
      </c>
      <c r="K664" s="29">
        <v>6</v>
      </c>
      <c r="L664" s="88" t="s">
        <v>798</v>
      </c>
      <c r="M664" s="88"/>
      <c r="N664" s="165"/>
      <c r="O664" s="88" t="s">
        <v>791</v>
      </c>
      <c r="P664" s="29"/>
      <c r="Q664" s="30">
        <v>150000</v>
      </c>
      <c r="R664" s="30">
        <f>IF(K664=1,Q664+Q664*$C$770,IF(K664=2,Q664+Q664*$C$771,IF(K664=3,Q664+Q664*$C$772,IF(K664=4,Q664+Q664*$C$773,IF(K664=5,Q664+Q664*$C$774,IF(K664=6,Q664+Q664*$C$775))))))</f>
        <v>186465</v>
      </c>
      <c r="S664" s="22"/>
      <c r="T664" s="116"/>
      <c r="U664" s="111"/>
      <c r="V664" s="15"/>
      <c r="W664" s="32"/>
      <c r="X664" s="32"/>
    </row>
    <row r="665" spans="1:24" ht="15.75" customHeight="1" x14ac:dyDescent="0.3">
      <c r="A665" s="24" t="s">
        <v>588</v>
      </c>
      <c r="B665" s="25" t="s">
        <v>180</v>
      </c>
      <c r="C665" s="26"/>
      <c r="D665" s="27" t="s">
        <v>0</v>
      </c>
      <c r="E665" s="27" t="s">
        <v>345</v>
      </c>
      <c r="F665" s="24"/>
      <c r="G665" s="24"/>
      <c r="H665" s="24" t="s">
        <v>806</v>
      </c>
      <c r="I665" s="31" t="str">
        <f>CONCATENATE(H665,A665)</f>
        <v>820189061</v>
      </c>
      <c r="J665" s="28" t="s">
        <v>309</v>
      </c>
      <c r="K665" s="29">
        <v>6</v>
      </c>
      <c r="L665" s="88" t="s">
        <v>797</v>
      </c>
      <c r="M665" s="88"/>
      <c r="N665" s="165"/>
      <c r="O665" s="88" t="s">
        <v>768</v>
      </c>
      <c r="P665" s="29"/>
      <c r="Q665" s="30">
        <v>100000</v>
      </c>
      <c r="R665" s="30">
        <f>IF(K665=1,Q665+Q665*$C$770,IF(K665=2,Q665+Q665*$C$771,IF(K665=3,Q665+Q665*$C$772,IF(K665=4,Q665+Q665*$C$773,IF(K665=5,Q665+Q665*$C$774,IF(K665=6,Q665+Q665*$C$775))))))</f>
        <v>124310</v>
      </c>
      <c r="S665" s="22"/>
      <c r="T665" s="116"/>
      <c r="U665" s="111"/>
      <c r="V665" s="15"/>
      <c r="W665" s="32"/>
      <c r="X665" s="32"/>
    </row>
    <row r="666" spans="1:24" ht="15.75" customHeight="1" x14ac:dyDescent="0.3">
      <c r="A666" s="24" t="s">
        <v>588</v>
      </c>
      <c r="B666" s="25" t="s">
        <v>180</v>
      </c>
      <c r="C666" s="26"/>
      <c r="D666" s="27" t="s">
        <v>0</v>
      </c>
      <c r="E666" s="27" t="s">
        <v>345</v>
      </c>
      <c r="F666" s="24"/>
      <c r="G666" s="24"/>
      <c r="H666" s="24" t="s">
        <v>807</v>
      </c>
      <c r="I666" s="31" t="str">
        <f>CONCATENATE(H666,A666)</f>
        <v>820199061</v>
      </c>
      <c r="J666" s="28" t="s">
        <v>309</v>
      </c>
      <c r="K666" s="29">
        <v>6</v>
      </c>
      <c r="L666" s="88" t="s">
        <v>798</v>
      </c>
      <c r="M666" s="88"/>
      <c r="N666" s="165"/>
      <c r="O666" s="88" t="s">
        <v>791</v>
      </c>
      <c r="P666" s="29"/>
      <c r="Q666" s="30">
        <v>100000</v>
      </c>
      <c r="R666" s="30">
        <f>IF(K666=1,Q666+Q666*$C$770,IF(K666=2,Q666+Q666*$C$771,IF(K666=3,Q666+Q666*$C$772,IF(K666=4,Q666+Q666*$C$773,IF(K666=5,Q666+Q666*$C$774,IF(K666=6,Q666+Q666*$C$775))))))</f>
        <v>124310</v>
      </c>
      <c r="S666" s="22"/>
      <c r="T666" s="116"/>
      <c r="U666" s="111"/>
      <c r="V666" s="15"/>
      <c r="W666" s="32"/>
      <c r="X666" s="32"/>
    </row>
    <row r="667" spans="1:24" ht="15.75" customHeight="1" x14ac:dyDescent="0.3">
      <c r="A667" s="24" t="s">
        <v>621</v>
      </c>
      <c r="B667" s="25" t="s">
        <v>180</v>
      </c>
      <c r="C667" s="26"/>
      <c r="D667" s="27" t="s">
        <v>351</v>
      </c>
      <c r="E667" s="27" t="s">
        <v>351</v>
      </c>
      <c r="F667" s="24"/>
      <c r="G667" s="24"/>
      <c r="H667" s="24" t="s">
        <v>815</v>
      </c>
      <c r="I667" s="31" t="str">
        <f>CONCATENATE(H667,A667)</f>
        <v>842189031</v>
      </c>
      <c r="J667" s="28" t="s">
        <v>353</v>
      </c>
      <c r="K667" s="29">
        <v>6</v>
      </c>
      <c r="L667" s="88" t="s">
        <v>797</v>
      </c>
      <c r="M667" s="88"/>
      <c r="N667" s="165"/>
      <c r="O667" s="88" t="s">
        <v>768</v>
      </c>
      <c r="P667" s="29"/>
      <c r="Q667" s="30">
        <v>1700000</v>
      </c>
      <c r="R667" s="30">
        <f>IF(K667=1,Q667+Q667*$C$770,IF(K667=2,Q667+Q667*$C$771,IF(K667=3,Q667+Q667*$C$772,IF(K667=4,Q667+Q667*$C$773,IF(K667=5,Q667+Q667*$C$774,IF(K667=6,Q667+Q667*$C$775))))))</f>
        <v>2113270</v>
      </c>
      <c r="S667" s="22"/>
      <c r="T667" s="116"/>
      <c r="U667" s="111"/>
      <c r="V667" s="15"/>
      <c r="W667" s="32"/>
      <c r="X667" s="32"/>
    </row>
    <row r="668" spans="1:24" ht="15.75" customHeight="1" x14ac:dyDescent="0.3">
      <c r="A668" s="24" t="s">
        <v>621</v>
      </c>
      <c r="B668" s="25" t="s">
        <v>180</v>
      </c>
      <c r="C668" s="26"/>
      <c r="D668" s="27" t="s">
        <v>351</v>
      </c>
      <c r="E668" s="27" t="s">
        <v>351</v>
      </c>
      <c r="F668" s="24"/>
      <c r="G668" s="24"/>
      <c r="H668" s="24" t="s">
        <v>816</v>
      </c>
      <c r="I668" s="31" t="str">
        <f>CONCATENATE(H668,A668)</f>
        <v>842199031</v>
      </c>
      <c r="J668" s="28" t="s">
        <v>353</v>
      </c>
      <c r="K668" s="29">
        <v>6</v>
      </c>
      <c r="L668" s="88" t="s">
        <v>798</v>
      </c>
      <c r="M668" s="88"/>
      <c r="N668" s="165"/>
      <c r="O668" s="88" t="s">
        <v>791</v>
      </c>
      <c r="P668" s="29"/>
      <c r="Q668" s="30">
        <v>1700000</v>
      </c>
      <c r="R668" s="30">
        <f>IF(K668=1,Q668+Q668*$C$770,IF(K668=2,Q668+Q668*$C$771,IF(K668=3,Q668+Q668*$C$772,IF(K668=4,Q668+Q668*$C$773,IF(K668=5,Q668+Q668*$C$774,IF(K668=6,Q668+Q668*$C$775))))))</f>
        <v>2113270</v>
      </c>
      <c r="S668" s="22"/>
      <c r="T668" s="116"/>
      <c r="U668" s="111"/>
      <c r="V668" s="15"/>
      <c r="W668" s="32"/>
      <c r="X668" s="32"/>
    </row>
    <row r="669" spans="1:24" ht="15.75" customHeight="1" x14ac:dyDescent="0.3">
      <c r="A669" s="24" t="s">
        <v>588</v>
      </c>
      <c r="B669" s="25" t="s">
        <v>180</v>
      </c>
      <c r="C669" s="26"/>
      <c r="D669" s="27" t="s">
        <v>351</v>
      </c>
      <c r="E669" s="27" t="s">
        <v>351</v>
      </c>
      <c r="F669" s="24"/>
      <c r="G669" s="24"/>
      <c r="H669" s="24" t="s">
        <v>824</v>
      </c>
      <c r="I669" s="31" t="str">
        <f>CONCATENATE(H669,A669)</f>
        <v>832489061</v>
      </c>
      <c r="J669" s="28" t="s">
        <v>354</v>
      </c>
      <c r="K669" s="29">
        <v>6</v>
      </c>
      <c r="L669" s="88" t="s">
        <v>797</v>
      </c>
      <c r="M669" s="88"/>
      <c r="N669" s="165"/>
      <c r="O669" s="88" t="s">
        <v>768</v>
      </c>
      <c r="P669" s="29"/>
      <c r="Q669" s="30">
        <v>210161</v>
      </c>
      <c r="R669" s="30">
        <f>IF(K669=1,Q669+Q669*$C$770,IF(K669=2,Q669+Q669*$C$771,IF(K669=3,Q669+Q669*$C$772,IF(K669=4,Q669+Q669*$C$773,IF(K669=5,Q669+Q669*$C$774,IF(K669=6,Q669+Q669*$C$775))))))</f>
        <v>261251.1391</v>
      </c>
      <c r="S669" s="22"/>
      <c r="T669" s="116"/>
      <c r="U669" s="111"/>
      <c r="V669" s="15"/>
      <c r="W669" s="32"/>
      <c r="X669" s="32"/>
    </row>
    <row r="670" spans="1:24" ht="15.75" customHeight="1" x14ac:dyDescent="0.3">
      <c r="A670" s="24" t="s">
        <v>588</v>
      </c>
      <c r="B670" s="25" t="s">
        <v>180</v>
      </c>
      <c r="C670" s="26"/>
      <c r="D670" s="27" t="s">
        <v>351</v>
      </c>
      <c r="E670" s="27" t="s">
        <v>351</v>
      </c>
      <c r="F670" s="24"/>
      <c r="G670" s="24"/>
      <c r="H670" s="24" t="s">
        <v>825</v>
      </c>
      <c r="I670" s="31" t="str">
        <f>CONCATENATE(H670,A670)</f>
        <v>832499061</v>
      </c>
      <c r="J670" s="28" t="s">
        <v>354</v>
      </c>
      <c r="K670" s="29">
        <v>6</v>
      </c>
      <c r="L670" s="88" t="s">
        <v>798</v>
      </c>
      <c r="M670" s="88"/>
      <c r="N670" s="165"/>
      <c r="O670" s="88" t="s">
        <v>791</v>
      </c>
      <c r="P670" s="29"/>
      <c r="Q670" s="30">
        <v>210161</v>
      </c>
      <c r="R670" s="30">
        <f>IF(K670=1,Q670+Q670*$C$770,IF(K670=2,Q670+Q670*$C$771,IF(K670=3,Q670+Q670*$C$772,IF(K670=4,Q670+Q670*$C$773,IF(K670=5,Q670+Q670*$C$774,IF(K670=6,Q670+Q670*$C$775))))))</f>
        <v>261251.1391</v>
      </c>
      <c r="S670" s="22"/>
      <c r="T670" s="116"/>
      <c r="U670" s="111"/>
      <c r="V670" s="15"/>
      <c r="W670" s="32"/>
      <c r="X670" s="32"/>
    </row>
    <row r="671" spans="1:24" ht="15.75" customHeight="1" x14ac:dyDescent="0.3">
      <c r="A671" s="24" t="s">
        <v>588</v>
      </c>
      <c r="B671" s="25" t="s">
        <v>180</v>
      </c>
      <c r="C671" s="26"/>
      <c r="D671" s="27" t="s">
        <v>351</v>
      </c>
      <c r="E671" s="27" t="s">
        <v>351</v>
      </c>
      <c r="F671" s="24"/>
      <c r="G671" s="24"/>
      <c r="H671" s="24" t="s">
        <v>833</v>
      </c>
      <c r="I671" s="31" t="str">
        <f>CONCATENATE(H671,A671)</f>
        <v>832689061</v>
      </c>
      <c r="J671" s="28" t="s">
        <v>412</v>
      </c>
      <c r="K671" s="29">
        <v>6</v>
      </c>
      <c r="L671" s="88" t="s">
        <v>788</v>
      </c>
      <c r="M671" s="88"/>
      <c r="N671" s="165"/>
      <c r="O671" s="88" t="s">
        <v>768</v>
      </c>
      <c r="P671" s="29"/>
      <c r="Q671" s="30">
        <v>150000</v>
      </c>
      <c r="R671" s="30">
        <f>IF(K671=1,Q671+Q671*$C$770,IF(K671=2,Q671+Q671*$C$771,IF(K671=3,Q671+Q671*$C$772,IF(K671=4,Q671+Q671*$C$773,IF(K671=5,Q671+Q671*$C$774,IF(K671=6,Q671+Q671*$C$775))))))</f>
        <v>186465</v>
      </c>
      <c r="S671" s="22"/>
      <c r="T671" s="116"/>
      <c r="U671" s="111"/>
      <c r="V671" s="15"/>
      <c r="W671" s="32"/>
      <c r="X671" s="32"/>
    </row>
    <row r="672" spans="1:24" ht="15.75" customHeight="1" x14ac:dyDescent="0.3">
      <c r="A672" s="24" t="s">
        <v>588</v>
      </c>
      <c r="B672" s="25" t="s">
        <v>180</v>
      </c>
      <c r="C672" s="26"/>
      <c r="D672" s="27" t="s">
        <v>351</v>
      </c>
      <c r="E672" s="27" t="s">
        <v>351</v>
      </c>
      <c r="F672" s="24"/>
      <c r="G672" s="24"/>
      <c r="H672" s="24" t="s">
        <v>834</v>
      </c>
      <c r="I672" s="31" t="str">
        <f>CONCATENATE(H672,A672)</f>
        <v>832699061</v>
      </c>
      <c r="J672" s="28" t="s">
        <v>412</v>
      </c>
      <c r="K672" s="29">
        <v>6</v>
      </c>
      <c r="L672" s="88" t="s">
        <v>790</v>
      </c>
      <c r="M672" s="88"/>
      <c r="N672" s="165"/>
      <c r="O672" s="88" t="s">
        <v>791</v>
      </c>
      <c r="P672" s="29"/>
      <c r="Q672" s="30">
        <v>150000</v>
      </c>
      <c r="R672" s="30">
        <f>IF(K672=1,Q672+Q672*$C$770,IF(K672=2,Q672+Q672*$C$771,IF(K672=3,Q672+Q672*$C$772,IF(K672=4,Q672+Q672*$C$773,IF(K672=5,Q672+Q672*$C$774,IF(K672=6,Q672+Q672*$C$775))))))</f>
        <v>186465</v>
      </c>
      <c r="S672" s="22"/>
      <c r="T672" s="116"/>
      <c r="U672" s="111"/>
    </row>
    <row r="673" spans="1:24" ht="15.75" customHeight="1" x14ac:dyDescent="0.3">
      <c r="A673" s="24" t="s">
        <v>627</v>
      </c>
      <c r="B673" s="25" t="s">
        <v>180</v>
      </c>
      <c r="C673" s="26"/>
      <c r="D673" s="27" t="s">
        <v>351</v>
      </c>
      <c r="E673" s="27" t="s">
        <v>351</v>
      </c>
      <c r="F673" s="24"/>
      <c r="G673" s="24"/>
      <c r="H673" s="24" t="s">
        <v>842</v>
      </c>
      <c r="I673" s="31" t="str">
        <f>CONCATENATE(H673,A673)</f>
        <v>000080000</v>
      </c>
      <c r="J673" s="28" t="s">
        <v>352</v>
      </c>
      <c r="K673" s="29">
        <v>6</v>
      </c>
      <c r="L673" s="88" t="s">
        <v>797</v>
      </c>
      <c r="M673" s="88"/>
      <c r="N673" s="165"/>
      <c r="O673" s="88" t="s">
        <v>768</v>
      </c>
      <c r="P673" s="29"/>
      <c r="Q673" s="30">
        <v>38816856</v>
      </c>
      <c r="R673" s="30">
        <f>IF(K673=1,Q673+Q673*$C$770,IF(K673=2,Q673+Q673*$C$771,IF(K673=3,Q673+Q673*$C$772,IF(K673=4,Q673+Q673*$C$773,IF(K673=5,Q673+Q673*$C$774,IF(K673=6,Q673+Q673*$C$775))))))</f>
        <v>48253233.693599999</v>
      </c>
      <c r="S673" s="22"/>
      <c r="T673" s="116"/>
      <c r="U673" s="111"/>
      <c r="V673" s="15"/>
    </row>
    <row r="674" spans="1:24" ht="15.75" customHeight="1" x14ac:dyDescent="0.3">
      <c r="A674" s="24" t="s">
        <v>627</v>
      </c>
      <c r="B674" s="25" t="s">
        <v>180</v>
      </c>
      <c r="C674" s="26"/>
      <c r="D674" s="27" t="s">
        <v>351</v>
      </c>
      <c r="E674" s="27" t="s">
        <v>351</v>
      </c>
      <c r="F674" s="24"/>
      <c r="G674" s="24"/>
      <c r="H674" s="24" t="s">
        <v>843</v>
      </c>
      <c r="I674" s="31" t="str">
        <f>CONCATENATE(H674,A674)</f>
        <v>000090000</v>
      </c>
      <c r="J674" s="28" t="s">
        <v>352</v>
      </c>
      <c r="K674" s="29">
        <v>6</v>
      </c>
      <c r="L674" s="88" t="s">
        <v>798</v>
      </c>
      <c r="M674" s="88"/>
      <c r="N674" s="165"/>
      <c r="O674" s="88" t="s">
        <v>791</v>
      </c>
      <c r="P674" s="29"/>
      <c r="Q674" s="30">
        <v>38816856</v>
      </c>
      <c r="R674" s="30">
        <f>IF(K674=1,Q674+Q674*$C$770,IF(K674=2,Q674+Q674*$C$771,IF(K674=3,Q674+Q674*$C$772,IF(K674=4,Q674+Q674*$C$773,IF(K674=5,Q674+Q674*$C$774,IF(K674=6,Q674+Q674*$C$775))))))</f>
        <v>48253233.693599999</v>
      </c>
      <c r="S674" s="22"/>
      <c r="T674" s="116"/>
      <c r="U674" s="111"/>
      <c r="V674" s="15"/>
      <c r="W674" s="32"/>
      <c r="X674" s="32"/>
    </row>
    <row r="675" spans="1:24" ht="15.75" customHeight="1" x14ac:dyDescent="0.3">
      <c r="A675" s="24" t="s">
        <v>588</v>
      </c>
      <c r="B675" s="25" t="s">
        <v>180</v>
      </c>
      <c r="C675" s="26"/>
      <c r="D675" s="27" t="s">
        <v>12</v>
      </c>
      <c r="E675" s="27" t="s">
        <v>345</v>
      </c>
      <c r="F675" s="24"/>
      <c r="G675" s="24"/>
      <c r="H675" s="24" t="s">
        <v>851</v>
      </c>
      <c r="I675" s="31" t="str">
        <f>CONCATENATE(H675,A675)</f>
        <v>861689061</v>
      </c>
      <c r="J675" s="28" t="s">
        <v>313</v>
      </c>
      <c r="K675" s="29">
        <v>6</v>
      </c>
      <c r="L675" s="88" t="s">
        <v>797</v>
      </c>
      <c r="M675" s="88"/>
      <c r="N675" s="165"/>
      <c r="O675" s="88" t="s">
        <v>768</v>
      </c>
      <c r="P675" s="29"/>
      <c r="Q675" s="30">
        <v>850000</v>
      </c>
      <c r="R675" s="30">
        <f>IF(K675=1,Q675+Q675*$C$770,IF(K675=2,Q675+Q675*$C$771,IF(K675=3,Q675+Q675*$C$772,IF(K675=4,Q675+Q675*$C$773,IF(K675=5,Q675+Q675*$C$774,IF(K675=6,Q675+Q675*$C$775))))))</f>
        <v>1056635</v>
      </c>
      <c r="S675" s="22"/>
      <c r="T675" s="116"/>
      <c r="U675" s="111"/>
      <c r="V675" s="15"/>
      <c r="W675" s="32"/>
      <c r="X675" s="32"/>
    </row>
    <row r="676" spans="1:24" ht="15.75" customHeight="1" x14ac:dyDescent="0.3">
      <c r="A676" s="24" t="s">
        <v>588</v>
      </c>
      <c r="B676" s="25" t="s">
        <v>180</v>
      </c>
      <c r="C676" s="26"/>
      <c r="D676" s="27" t="s">
        <v>12</v>
      </c>
      <c r="E676" s="27" t="s">
        <v>345</v>
      </c>
      <c r="F676" s="24"/>
      <c r="G676" s="24"/>
      <c r="H676" s="24" t="s">
        <v>852</v>
      </c>
      <c r="I676" s="31" t="str">
        <f>CONCATENATE(H676,A676)</f>
        <v>861699061</v>
      </c>
      <c r="J676" s="28" t="s">
        <v>313</v>
      </c>
      <c r="K676" s="29">
        <v>6</v>
      </c>
      <c r="L676" s="88" t="s">
        <v>798</v>
      </c>
      <c r="M676" s="88"/>
      <c r="N676" s="165"/>
      <c r="O676" s="88" t="s">
        <v>791</v>
      </c>
      <c r="P676" s="29"/>
      <c r="Q676" s="30">
        <v>850000</v>
      </c>
      <c r="R676" s="30">
        <f>IF(K676=1,Q676+Q676*$C$770,IF(K676=2,Q676+Q676*$C$771,IF(K676=3,Q676+Q676*$C$772,IF(K676=4,Q676+Q676*$C$773,IF(K676=5,Q676+Q676*$C$774,IF(K676=6,Q676+Q676*$C$775))))))</f>
        <v>1056635</v>
      </c>
      <c r="S676" s="22"/>
      <c r="T676" s="116"/>
      <c r="U676" s="111"/>
      <c r="V676" s="15"/>
      <c r="W676" s="32"/>
      <c r="X676" s="32"/>
    </row>
    <row r="677" spans="1:24" ht="15.75" customHeight="1" x14ac:dyDescent="0.3">
      <c r="A677" s="24" t="s">
        <v>588</v>
      </c>
      <c r="B677" s="25" t="s">
        <v>180</v>
      </c>
      <c r="C677" s="26"/>
      <c r="D677" s="27" t="s">
        <v>12</v>
      </c>
      <c r="E677" s="27" t="s">
        <v>345</v>
      </c>
      <c r="F677" s="24"/>
      <c r="G677" s="24"/>
      <c r="H677" s="24"/>
      <c r="I677" s="31"/>
      <c r="J677" s="28" t="s">
        <v>762</v>
      </c>
      <c r="K677" s="29">
        <v>6</v>
      </c>
      <c r="L677" s="88" t="s">
        <v>797</v>
      </c>
      <c r="M677" s="88"/>
      <c r="N677" s="165"/>
      <c r="O677" s="88" t="s">
        <v>768</v>
      </c>
      <c r="P677" s="29"/>
      <c r="Q677" s="30">
        <v>50000</v>
      </c>
      <c r="R677" s="30">
        <f>IF(K677=1,Q677+Q677*$C$770,IF(K677=2,Q677+Q677*$C$771,IF(K677=3,Q677+Q677*$C$772,IF(K677=4,Q677+Q677*$C$773,IF(K677=5,Q677+Q677*$C$774,IF(K677=6,Q677+Q677*$C$775))))))</f>
        <v>62155</v>
      </c>
      <c r="S677" s="22"/>
      <c r="T677" s="116"/>
      <c r="U677" s="111"/>
      <c r="V677" s="15"/>
      <c r="W677" s="32"/>
      <c r="X677" s="32"/>
    </row>
    <row r="678" spans="1:24" ht="15.75" customHeight="1" x14ac:dyDescent="0.3">
      <c r="A678" s="24" t="s">
        <v>588</v>
      </c>
      <c r="B678" s="25" t="s">
        <v>180</v>
      </c>
      <c r="C678" s="26"/>
      <c r="D678" s="27" t="s">
        <v>12</v>
      </c>
      <c r="E678" s="27" t="s">
        <v>345</v>
      </c>
      <c r="F678" s="24"/>
      <c r="G678" s="24"/>
      <c r="H678" s="24"/>
      <c r="I678" s="31"/>
      <c r="J678" s="28" t="s">
        <v>762</v>
      </c>
      <c r="K678" s="29">
        <v>6</v>
      </c>
      <c r="L678" s="88" t="s">
        <v>798</v>
      </c>
      <c r="M678" s="88"/>
      <c r="N678" s="165"/>
      <c r="O678" s="88" t="s">
        <v>791</v>
      </c>
      <c r="P678" s="29"/>
      <c r="Q678" s="30">
        <v>50000</v>
      </c>
      <c r="R678" s="30">
        <f>IF(K678=1,Q678+Q678*$C$770,IF(K678=2,Q678+Q678*$C$771,IF(K678=3,Q678+Q678*$C$772,IF(K678=4,Q678+Q678*$C$773,IF(K678=5,Q678+Q678*$C$774,IF(K678=6,Q678+Q678*$C$775))))))</f>
        <v>62155</v>
      </c>
      <c r="S678" s="22"/>
      <c r="T678" s="116"/>
      <c r="U678" s="111"/>
      <c r="V678" s="15"/>
      <c r="W678" s="32"/>
      <c r="X678" s="32"/>
    </row>
    <row r="679" spans="1:24" ht="15.75" customHeight="1" x14ac:dyDescent="0.3">
      <c r="A679" s="24" t="s">
        <v>588</v>
      </c>
      <c r="B679" s="25" t="s">
        <v>180</v>
      </c>
      <c r="C679" s="26"/>
      <c r="D679" s="27" t="s">
        <v>12</v>
      </c>
      <c r="E679" s="27" t="s">
        <v>345</v>
      </c>
      <c r="F679" s="24"/>
      <c r="G679" s="24"/>
      <c r="H679" s="24" t="s">
        <v>860</v>
      </c>
      <c r="I679" s="31" t="str">
        <f>CONCATENATE(H679,A679)</f>
        <v>851889061</v>
      </c>
      <c r="J679" s="34" t="s">
        <v>314</v>
      </c>
      <c r="K679" s="29">
        <v>6</v>
      </c>
      <c r="L679" s="88" t="s">
        <v>797</v>
      </c>
      <c r="M679" s="88"/>
      <c r="N679" s="165"/>
      <c r="O679" s="88" t="s">
        <v>768</v>
      </c>
      <c r="P679" s="29"/>
      <c r="Q679" s="30">
        <v>200000</v>
      </c>
      <c r="R679" s="30">
        <f>IF(K679=1,Q679+Q679*$C$770,IF(K679=2,Q679+Q679*$C$771,IF(K679=3,Q679+Q679*$C$772,IF(K679=4,Q679+Q679*$C$773,IF(K679=5,Q679+Q679*$C$774,IF(K679=6,Q679+Q679*$C$775))))))</f>
        <v>248620</v>
      </c>
      <c r="S679" s="22"/>
      <c r="T679" s="116"/>
      <c r="U679" s="111"/>
      <c r="V679" s="15"/>
    </row>
    <row r="680" spans="1:24" ht="15.75" customHeight="1" x14ac:dyDescent="0.3">
      <c r="A680" s="24" t="s">
        <v>588</v>
      </c>
      <c r="B680" s="25" t="s">
        <v>180</v>
      </c>
      <c r="C680" s="26"/>
      <c r="D680" s="27" t="s">
        <v>12</v>
      </c>
      <c r="E680" s="27" t="s">
        <v>345</v>
      </c>
      <c r="F680" s="24"/>
      <c r="G680" s="24"/>
      <c r="H680" s="24" t="s">
        <v>861</v>
      </c>
      <c r="I680" s="31" t="str">
        <f>CONCATENATE(H680,A680)</f>
        <v>851899061</v>
      </c>
      <c r="J680" s="34" t="s">
        <v>314</v>
      </c>
      <c r="K680" s="29">
        <v>6</v>
      </c>
      <c r="L680" s="88" t="s">
        <v>798</v>
      </c>
      <c r="M680" s="88"/>
      <c r="N680" s="165"/>
      <c r="O680" s="88" t="s">
        <v>791</v>
      </c>
      <c r="P680" s="29"/>
      <c r="Q680" s="30">
        <v>200000</v>
      </c>
      <c r="R680" s="30">
        <f>IF(K680=1,Q680+Q680*$C$770,IF(K680=2,Q680+Q680*$C$771,IF(K680=3,Q680+Q680*$C$772,IF(K680=4,Q680+Q680*$C$773,IF(K680=5,Q680+Q680*$C$774,IF(K680=6,Q680+Q680*$C$775))))))</f>
        <v>248620</v>
      </c>
      <c r="S680" s="22"/>
      <c r="T680" s="116"/>
      <c r="U680" s="111"/>
      <c r="V680" s="15"/>
    </row>
    <row r="681" spans="1:24" ht="15.75" customHeight="1" x14ac:dyDescent="0.3">
      <c r="A681" s="24" t="s">
        <v>636</v>
      </c>
      <c r="B681" s="25" t="s">
        <v>180</v>
      </c>
      <c r="C681" s="26"/>
      <c r="D681" s="27" t="s">
        <v>12</v>
      </c>
      <c r="E681" s="27" t="s">
        <v>344</v>
      </c>
      <c r="F681" s="24"/>
      <c r="G681" s="24"/>
      <c r="H681" s="24" t="s">
        <v>860</v>
      </c>
      <c r="I681" s="31" t="str">
        <f>CONCATENATE(H681,A681)</f>
        <v>851889019</v>
      </c>
      <c r="J681" s="28" t="s">
        <v>315</v>
      </c>
      <c r="K681" s="29">
        <v>6</v>
      </c>
      <c r="L681" s="88" t="s">
        <v>797</v>
      </c>
      <c r="M681" s="88"/>
      <c r="N681" s="165"/>
      <c r="O681" s="88" t="s">
        <v>768</v>
      </c>
      <c r="P681" s="29"/>
      <c r="Q681" s="30">
        <v>500000</v>
      </c>
      <c r="R681" s="30">
        <f>IF(K681=1,Q681+Q681*$C$770,IF(K681=2,Q681+Q681*$C$771,IF(K681=3,Q681+Q681*$C$772,IF(K681=4,Q681+Q681*$C$773,IF(K681=5,Q681+Q681*$C$774,IF(K681=6,Q681+Q681*$C$775))))))</f>
        <v>621550</v>
      </c>
      <c r="S681" s="22"/>
      <c r="T681" s="116"/>
      <c r="U681" s="111"/>
      <c r="V681" s="15"/>
      <c r="W681" s="32"/>
      <c r="X681" s="32"/>
    </row>
    <row r="682" spans="1:24" ht="15.75" customHeight="1" x14ac:dyDescent="0.3">
      <c r="A682" s="24" t="s">
        <v>636</v>
      </c>
      <c r="B682" s="25" t="s">
        <v>180</v>
      </c>
      <c r="C682" s="26"/>
      <c r="D682" s="27" t="s">
        <v>12</v>
      </c>
      <c r="E682" s="27" t="s">
        <v>344</v>
      </c>
      <c r="F682" s="24"/>
      <c r="G682" s="24"/>
      <c r="H682" s="24" t="s">
        <v>861</v>
      </c>
      <c r="I682" s="31" t="str">
        <f>CONCATENATE(H682,A682)</f>
        <v>851899019</v>
      </c>
      <c r="J682" s="28" t="s">
        <v>315</v>
      </c>
      <c r="K682" s="29">
        <v>6</v>
      </c>
      <c r="L682" s="88" t="s">
        <v>798</v>
      </c>
      <c r="M682" s="88"/>
      <c r="N682" s="165"/>
      <c r="O682" s="88" t="s">
        <v>791</v>
      </c>
      <c r="P682" s="29"/>
      <c r="Q682" s="30">
        <v>500000</v>
      </c>
      <c r="R682" s="30">
        <f>IF(K682=1,Q682+Q682*$C$770,IF(K682=2,Q682+Q682*$C$771,IF(K682=3,Q682+Q682*$C$772,IF(K682=4,Q682+Q682*$C$773,IF(K682=5,Q682+Q682*$C$774,IF(K682=6,Q682+Q682*$C$775))))))</f>
        <v>621550</v>
      </c>
      <c r="S682" s="22"/>
      <c r="T682" s="116"/>
      <c r="U682" s="111"/>
      <c r="V682" s="15"/>
      <c r="W682" s="32"/>
      <c r="X682" s="32"/>
    </row>
    <row r="683" spans="1:24" ht="15.75" customHeight="1" x14ac:dyDescent="0.3">
      <c r="A683" s="24" t="s">
        <v>588</v>
      </c>
      <c r="B683" s="25" t="s">
        <v>180</v>
      </c>
      <c r="C683" s="26"/>
      <c r="D683" s="27" t="s">
        <v>12</v>
      </c>
      <c r="E683" s="27" t="s">
        <v>345</v>
      </c>
      <c r="F683" s="24"/>
      <c r="G683" s="24"/>
      <c r="H683" s="24" t="s">
        <v>869</v>
      </c>
      <c r="I683" s="31" t="str">
        <f>CONCATENATE(H683,A683)</f>
        <v>851289061</v>
      </c>
      <c r="J683" s="28" t="s">
        <v>360</v>
      </c>
      <c r="K683" s="29">
        <v>6</v>
      </c>
      <c r="L683" s="88" t="s">
        <v>797</v>
      </c>
      <c r="M683" s="88"/>
      <c r="N683" s="165"/>
      <c r="O683" s="88" t="s">
        <v>768</v>
      </c>
      <c r="P683" s="29"/>
      <c r="Q683" s="30">
        <v>300000</v>
      </c>
      <c r="R683" s="30">
        <f>IF(K683=1,Q683+Q683*$C$770,IF(K683=2,Q683+Q683*$C$771,IF(K683=3,Q683+Q683*$C$772,IF(K683=4,Q683+Q683*$C$773,IF(K683=5,Q683+Q683*$C$774,IF(K683=6,Q683+Q683*$C$775))))))</f>
        <v>372930</v>
      </c>
      <c r="S683" s="22"/>
      <c r="T683" s="116"/>
      <c r="U683" s="111"/>
      <c r="V683" s="15"/>
    </row>
    <row r="684" spans="1:24" ht="15.75" customHeight="1" x14ac:dyDescent="0.3">
      <c r="A684" s="24" t="s">
        <v>588</v>
      </c>
      <c r="B684" s="25" t="s">
        <v>180</v>
      </c>
      <c r="C684" s="26"/>
      <c r="D684" s="27" t="s">
        <v>12</v>
      </c>
      <c r="E684" s="27" t="s">
        <v>345</v>
      </c>
      <c r="F684" s="24"/>
      <c r="G684" s="24"/>
      <c r="H684" s="24" t="s">
        <v>870</v>
      </c>
      <c r="I684" s="31" t="str">
        <f>CONCATENATE(H684,A684)</f>
        <v>851299061</v>
      </c>
      <c r="J684" s="28" t="s">
        <v>360</v>
      </c>
      <c r="K684" s="29">
        <v>6</v>
      </c>
      <c r="L684" s="88" t="s">
        <v>798</v>
      </c>
      <c r="M684" s="88"/>
      <c r="N684" s="165"/>
      <c r="O684" s="88" t="s">
        <v>791</v>
      </c>
      <c r="P684" s="29"/>
      <c r="Q684" s="30">
        <v>300000</v>
      </c>
      <c r="R684" s="30">
        <f>IF(K684=1,Q684+Q684*$C$770,IF(K684=2,Q684+Q684*$C$771,IF(K684=3,Q684+Q684*$C$772,IF(K684=4,Q684+Q684*$C$773,IF(K684=5,Q684+Q684*$C$774,IF(K684=6,Q684+Q684*$C$775))))))</f>
        <v>372930</v>
      </c>
      <c r="S684" s="22"/>
      <c r="T684" s="116"/>
      <c r="U684" s="111"/>
      <c r="V684" s="15"/>
      <c r="W684" s="32"/>
      <c r="X684" s="32"/>
    </row>
    <row r="685" spans="1:24" ht="15.75" customHeight="1" x14ac:dyDescent="0.3">
      <c r="A685" s="24" t="s">
        <v>620</v>
      </c>
      <c r="B685" s="25" t="s">
        <v>180</v>
      </c>
      <c r="C685" s="26"/>
      <c r="D685" s="27" t="s">
        <v>0</v>
      </c>
      <c r="E685" s="27" t="s">
        <v>0</v>
      </c>
      <c r="F685" s="24"/>
      <c r="G685" s="24"/>
      <c r="H685" s="24" t="s">
        <v>878</v>
      </c>
      <c r="I685" s="31" t="str">
        <f>CONCATENATE(H685,A685)</f>
        <v>820089430</v>
      </c>
      <c r="J685" s="34" t="s">
        <v>310</v>
      </c>
      <c r="K685" s="29">
        <v>6</v>
      </c>
      <c r="L685" s="88" t="s">
        <v>797</v>
      </c>
      <c r="M685" s="88"/>
      <c r="N685" s="165"/>
      <c r="O685" s="88" t="s">
        <v>768</v>
      </c>
      <c r="P685" s="29"/>
      <c r="Q685" s="30">
        <v>60000</v>
      </c>
      <c r="R685" s="30">
        <f>IF(K685=1,Q685+Q685*$C$770,IF(K685=2,Q685+Q685*$C$771,IF(K685=3,Q685+Q685*$C$772,IF(K685=4,Q685+Q685*$C$773,IF(K685=5,Q685+Q685*$C$774,IF(K685=6,Q685+Q685*$C$775))))))</f>
        <v>74586</v>
      </c>
      <c r="S685" s="22"/>
      <c r="T685" s="116"/>
      <c r="U685" s="111"/>
      <c r="V685" s="32"/>
      <c r="W685" s="32"/>
      <c r="X685" s="32"/>
    </row>
    <row r="686" spans="1:24" ht="15.75" customHeight="1" x14ac:dyDescent="0.3">
      <c r="A686" s="24" t="s">
        <v>620</v>
      </c>
      <c r="B686" s="25" t="s">
        <v>180</v>
      </c>
      <c r="C686" s="26"/>
      <c r="D686" s="27" t="s">
        <v>0</v>
      </c>
      <c r="E686" s="27" t="s">
        <v>0</v>
      </c>
      <c r="F686" s="24"/>
      <c r="G686" s="24"/>
      <c r="H686" s="24" t="s">
        <v>879</v>
      </c>
      <c r="I686" s="31" t="str">
        <f>CONCATENATE(H686,A686)</f>
        <v>820099430</v>
      </c>
      <c r="J686" s="34" t="s">
        <v>310</v>
      </c>
      <c r="K686" s="29">
        <v>6</v>
      </c>
      <c r="L686" s="88" t="s">
        <v>798</v>
      </c>
      <c r="M686" s="88"/>
      <c r="N686" s="165"/>
      <c r="O686" s="88" t="s">
        <v>791</v>
      </c>
      <c r="P686" s="29"/>
      <c r="Q686" s="30">
        <v>60000</v>
      </c>
      <c r="R686" s="30">
        <f>IF(K686=1,Q686+Q686*$C$770,IF(K686=2,Q686+Q686*$C$771,IF(K686=3,Q686+Q686*$C$772,IF(K686=4,Q686+Q686*$C$773,IF(K686=5,Q686+Q686*$C$774,IF(K686=6,Q686+Q686*$C$775))))))</f>
        <v>74586</v>
      </c>
      <c r="S686" s="22"/>
      <c r="T686" s="116"/>
      <c r="U686" s="111"/>
      <c r="V686" s="15"/>
    </row>
    <row r="687" spans="1:24" ht="15.75" customHeight="1" x14ac:dyDescent="0.3">
      <c r="A687" s="24" t="s">
        <v>588</v>
      </c>
      <c r="B687" s="25" t="s">
        <v>180</v>
      </c>
      <c r="C687" s="26"/>
      <c r="D687" s="27" t="s">
        <v>12</v>
      </c>
      <c r="E687" s="27" t="s">
        <v>345</v>
      </c>
      <c r="F687" s="24"/>
      <c r="G687" s="24"/>
      <c r="H687" s="24" t="s">
        <v>887</v>
      </c>
      <c r="I687" s="31" t="str">
        <f>CONCATENATE(H687,A687)</f>
        <v>851189061</v>
      </c>
      <c r="J687" s="34" t="s">
        <v>316</v>
      </c>
      <c r="K687" s="29">
        <v>6</v>
      </c>
      <c r="L687" s="88" t="s">
        <v>797</v>
      </c>
      <c r="M687" s="88"/>
      <c r="N687" s="165"/>
      <c r="O687" s="88" t="s">
        <v>768</v>
      </c>
      <c r="P687" s="29"/>
      <c r="Q687" s="30">
        <v>250000</v>
      </c>
      <c r="R687" s="30">
        <f>IF(K687=1,Q687+Q687*$C$770,IF(K687=2,Q687+Q687*$C$771,IF(K687=3,Q687+Q687*$C$772,IF(K687=4,Q687+Q687*$C$773,IF(K687=5,Q687+Q687*$C$774,IF(K687=6,Q687+Q687*$C$775))))))</f>
        <v>310775</v>
      </c>
      <c r="S687" s="22"/>
      <c r="T687" s="116"/>
      <c r="U687" s="111"/>
      <c r="V687" s="15"/>
      <c r="W687" s="32"/>
      <c r="X687" s="32"/>
    </row>
    <row r="688" spans="1:24" ht="15.75" customHeight="1" x14ac:dyDescent="0.3">
      <c r="A688" s="24" t="s">
        <v>588</v>
      </c>
      <c r="B688" s="25" t="s">
        <v>180</v>
      </c>
      <c r="C688" s="26"/>
      <c r="D688" s="27" t="s">
        <v>12</v>
      </c>
      <c r="E688" s="27" t="s">
        <v>345</v>
      </c>
      <c r="F688" s="24"/>
      <c r="G688" s="24"/>
      <c r="H688" s="24" t="s">
        <v>888</v>
      </c>
      <c r="I688" s="31" t="str">
        <f>CONCATENATE(H688,A688)</f>
        <v>851199061</v>
      </c>
      <c r="J688" s="34" t="s">
        <v>316</v>
      </c>
      <c r="K688" s="29">
        <v>6</v>
      </c>
      <c r="L688" s="88" t="s">
        <v>798</v>
      </c>
      <c r="M688" s="88"/>
      <c r="N688" s="165"/>
      <c r="O688" s="88" t="s">
        <v>791</v>
      </c>
      <c r="P688" s="29"/>
      <c r="Q688" s="30">
        <v>250000</v>
      </c>
      <c r="R688" s="30">
        <f>IF(K688=1,Q688+Q688*$C$770,IF(K688=2,Q688+Q688*$C$771,IF(K688=3,Q688+Q688*$C$772,IF(K688=4,Q688+Q688*$C$773,IF(K688=5,Q688+Q688*$C$774,IF(K688=6,Q688+Q688*$C$775))))))</f>
        <v>310775</v>
      </c>
      <c r="S688" s="22"/>
      <c r="T688" s="116"/>
      <c r="U688" s="111"/>
      <c r="V688" s="15"/>
      <c r="W688" s="32"/>
      <c r="X688" s="32"/>
    </row>
    <row r="689" spans="1:24" ht="15.75" customHeight="1" x14ac:dyDescent="0.3">
      <c r="A689" s="24" t="s">
        <v>588</v>
      </c>
      <c r="B689" s="25" t="s">
        <v>180</v>
      </c>
      <c r="C689" s="26"/>
      <c r="D689" s="27" t="s">
        <v>12</v>
      </c>
      <c r="E689" s="27" t="s">
        <v>345</v>
      </c>
      <c r="F689" s="24"/>
      <c r="G689" s="24"/>
      <c r="H689" s="24" t="s">
        <v>896</v>
      </c>
      <c r="I689" s="31" t="str">
        <f>CONCATENATE(H689,A689)</f>
        <v>861889061</v>
      </c>
      <c r="J689" s="28" t="s">
        <v>342</v>
      </c>
      <c r="K689" s="29">
        <v>6</v>
      </c>
      <c r="L689" s="88" t="s">
        <v>797</v>
      </c>
      <c r="M689" s="88"/>
      <c r="N689" s="165"/>
      <c r="O689" s="88" t="s">
        <v>768</v>
      </c>
      <c r="P689" s="29"/>
      <c r="Q689" s="30">
        <v>200000</v>
      </c>
      <c r="R689" s="30">
        <f>IF(K689=1,Q689+Q689*$C$770,IF(K689=2,Q689+Q689*$C$771,IF(K689=3,Q689+Q689*$C$772,IF(K689=4,Q689+Q689*$C$773,IF(K689=5,Q689+Q689*$C$774,IF(K689=6,Q689+Q689*$C$775))))))</f>
        <v>248620</v>
      </c>
      <c r="S689" s="22"/>
      <c r="T689" s="116"/>
      <c r="U689" s="111"/>
    </row>
    <row r="690" spans="1:24" ht="15.75" customHeight="1" x14ac:dyDescent="0.3">
      <c r="A690" s="24" t="s">
        <v>588</v>
      </c>
      <c r="B690" s="25" t="s">
        <v>180</v>
      </c>
      <c r="C690" s="26"/>
      <c r="D690" s="27" t="s">
        <v>12</v>
      </c>
      <c r="E690" s="27" t="s">
        <v>345</v>
      </c>
      <c r="F690" s="24"/>
      <c r="G690" s="24"/>
      <c r="H690" s="24" t="s">
        <v>897</v>
      </c>
      <c r="I690" s="31" t="str">
        <f>CONCATENATE(H690,A690)</f>
        <v>861899061</v>
      </c>
      <c r="J690" s="28" t="s">
        <v>342</v>
      </c>
      <c r="K690" s="29">
        <v>6</v>
      </c>
      <c r="L690" s="88" t="s">
        <v>798</v>
      </c>
      <c r="M690" s="88"/>
      <c r="N690" s="165"/>
      <c r="O690" s="88" t="s">
        <v>791</v>
      </c>
      <c r="P690" s="29"/>
      <c r="Q690" s="30">
        <v>200000</v>
      </c>
      <c r="R690" s="30">
        <f>IF(K690=1,Q690+Q690*$C$770,IF(K690=2,Q690+Q690*$C$771,IF(K690=3,Q690+Q690*$C$772,IF(K690=4,Q690+Q690*$C$773,IF(K690=5,Q690+Q690*$C$774,IF(K690=6,Q690+Q690*$C$775))))))</f>
        <v>248620</v>
      </c>
      <c r="S690" s="22"/>
      <c r="T690" s="116"/>
      <c r="U690" s="111"/>
    </row>
    <row r="691" spans="1:24" ht="15.75" customHeight="1" x14ac:dyDescent="0.3">
      <c r="A691" s="24" t="s">
        <v>588</v>
      </c>
      <c r="B691" s="25" t="s">
        <v>180</v>
      </c>
      <c r="C691" s="26"/>
      <c r="D691" s="27" t="s">
        <v>351</v>
      </c>
      <c r="E691" s="27" t="s">
        <v>351</v>
      </c>
      <c r="F691" s="24"/>
      <c r="G691" s="24"/>
      <c r="H691" s="24" t="s">
        <v>906</v>
      </c>
      <c r="I691" s="31" t="str">
        <f>CONCATENATE(H691,A691)</f>
        <v>851089061</v>
      </c>
      <c r="J691" s="28" t="s">
        <v>357</v>
      </c>
      <c r="K691" s="29">
        <v>6</v>
      </c>
      <c r="L691" s="88" t="s">
        <v>797</v>
      </c>
      <c r="M691" s="88"/>
      <c r="N691" s="165"/>
      <c r="O691" s="88" t="s">
        <v>768</v>
      </c>
      <c r="P691" s="29"/>
      <c r="Q691" s="30">
        <v>1261000</v>
      </c>
      <c r="R691" s="30">
        <f>IF(K691=1,Q691+Q691*$C$770,IF(K691=2,Q691+Q691*$C$771,IF(K691=3,Q691+Q691*$C$772,IF(K691=4,Q691+Q691*$C$773,IF(K691=5,Q691+Q691*$C$774,IF(K691=6,Q691+Q691*$C$775))))))</f>
        <v>1567549.1</v>
      </c>
      <c r="S691" s="22"/>
      <c r="T691" s="116"/>
      <c r="U691" s="111"/>
    </row>
    <row r="692" spans="1:24" ht="15.75" customHeight="1" x14ac:dyDescent="0.3">
      <c r="A692" s="24" t="s">
        <v>588</v>
      </c>
      <c r="B692" s="25" t="s">
        <v>180</v>
      </c>
      <c r="C692" s="26"/>
      <c r="D692" s="27" t="s">
        <v>351</v>
      </c>
      <c r="E692" s="27" t="s">
        <v>351</v>
      </c>
      <c r="F692" s="24"/>
      <c r="G692" s="24"/>
      <c r="H692" s="24" t="s">
        <v>907</v>
      </c>
      <c r="I692" s="31" t="str">
        <f>CONCATENATE(H692,A692)</f>
        <v>851099061</v>
      </c>
      <c r="J692" s="28" t="s">
        <v>357</v>
      </c>
      <c r="K692" s="29">
        <v>6</v>
      </c>
      <c r="L692" s="88" t="s">
        <v>798</v>
      </c>
      <c r="M692" s="88"/>
      <c r="N692" s="165"/>
      <c r="O692" s="88" t="s">
        <v>791</v>
      </c>
      <c r="P692" s="29"/>
      <c r="Q692" s="30">
        <v>1261000</v>
      </c>
      <c r="R692" s="30">
        <f>IF(K692=1,Q692+Q692*$C$770,IF(K692=2,Q692+Q692*$C$771,IF(K692=3,Q692+Q692*$C$772,IF(K692=4,Q692+Q692*$C$773,IF(K692=5,Q692+Q692*$C$774,IF(K692=6,Q692+Q692*$C$775))))))</f>
        <v>1567549.1</v>
      </c>
      <c r="S692" s="22"/>
      <c r="T692" s="116"/>
      <c r="U692" s="111"/>
    </row>
    <row r="693" spans="1:24" ht="15.75" customHeight="1" x14ac:dyDescent="0.3">
      <c r="A693" s="24" t="s">
        <v>588</v>
      </c>
      <c r="B693" s="25" t="s">
        <v>180</v>
      </c>
      <c r="C693" s="26"/>
      <c r="D693" s="27" t="s">
        <v>351</v>
      </c>
      <c r="E693" s="27" t="s">
        <v>351</v>
      </c>
      <c r="F693" s="24"/>
      <c r="G693" s="24"/>
      <c r="H693" s="24" t="s">
        <v>824</v>
      </c>
      <c r="I693" s="31" t="str">
        <f>CONCATENATE(H693,A693)</f>
        <v>832489061</v>
      </c>
      <c r="J693" s="28" t="s">
        <v>355</v>
      </c>
      <c r="K693" s="29">
        <v>6</v>
      </c>
      <c r="L693" s="88" t="s">
        <v>797</v>
      </c>
      <c r="M693" s="88"/>
      <c r="N693" s="165"/>
      <c r="O693" s="88" t="s">
        <v>768</v>
      </c>
      <c r="P693" s="29"/>
      <c r="Q693" s="30">
        <v>210000</v>
      </c>
      <c r="R693" s="30">
        <f>IF(K693=1,Q693+Q693*$C$770,IF(K693=2,Q693+Q693*$C$771,IF(K693=3,Q693+Q693*$C$772,IF(K693=4,Q693+Q693*$C$773,IF(K693=5,Q693+Q693*$C$774,IF(K693=6,Q693+Q693*$C$775))))))</f>
        <v>261051</v>
      </c>
      <c r="S693" s="22"/>
      <c r="T693" s="116"/>
      <c r="U693" s="111"/>
    </row>
    <row r="694" spans="1:24" ht="15.75" customHeight="1" x14ac:dyDescent="0.3">
      <c r="A694" s="24" t="s">
        <v>588</v>
      </c>
      <c r="B694" s="25" t="s">
        <v>180</v>
      </c>
      <c r="C694" s="26"/>
      <c r="D694" s="27" t="s">
        <v>351</v>
      </c>
      <c r="E694" s="27" t="s">
        <v>351</v>
      </c>
      <c r="F694" s="24"/>
      <c r="G694" s="24"/>
      <c r="H694" s="24" t="s">
        <v>825</v>
      </c>
      <c r="I694" s="31" t="str">
        <f>CONCATENATE(H694,A694)</f>
        <v>832499061</v>
      </c>
      <c r="J694" s="28" t="s">
        <v>355</v>
      </c>
      <c r="K694" s="29">
        <v>6</v>
      </c>
      <c r="L694" s="88" t="s">
        <v>798</v>
      </c>
      <c r="M694" s="88"/>
      <c r="N694" s="165"/>
      <c r="O694" s="88" t="s">
        <v>791</v>
      </c>
      <c r="P694" s="29"/>
      <c r="Q694" s="30">
        <v>210000</v>
      </c>
      <c r="R694" s="30">
        <f>IF(K694=1,Q694+Q694*$C$770,IF(K694=2,Q694+Q694*$C$771,IF(K694=3,Q694+Q694*$C$772,IF(K694=4,Q694+Q694*$C$773,IF(K694=5,Q694+Q694*$C$774,IF(K694=6,Q694+Q694*$C$775))))))</f>
        <v>261051</v>
      </c>
      <c r="S694" s="22"/>
      <c r="T694" s="116"/>
      <c r="U694" s="111"/>
      <c r="V694" s="32"/>
      <c r="W694" s="32"/>
      <c r="X694" s="32"/>
    </row>
    <row r="695" spans="1:24" ht="15.75" customHeight="1" x14ac:dyDescent="0.3">
      <c r="A695" s="24" t="s">
        <v>619</v>
      </c>
      <c r="B695" s="25" t="s">
        <v>180</v>
      </c>
      <c r="C695" s="26"/>
      <c r="D695" s="27" t="s">
        <v>12</v>
      </c>
      <c r="E695" s="27" t="s">
        <v>345</v>
      </c>
      <c r="F695" s="24"/>
      <c r="G695" s="24"/>
      <c r="H695" s="24" t="s">
        <v>915</v>
      </c>
      <c r="I695" s="31" t="str">
        <f>CONCATENATE(H695,A695)</f>
        <v>861189002</v>
      </c>
      <c r="J695" s="28" t="s">
        <v>343</v>
      </c>
      <c r="K695" s="29">
        <v>6</v>
      </c>
      <c r="L695" s="88" t="s">
        <v>797</v>
      </c>
      <c r="M695" s="88"/>
      <c r="N695" s="165"/>
      <c r="O695" s="88" t="s">
        <v>768</v>
      </c>
      <c r="P695" s="29"/>
      <c r="Q695" s="30">
        <v>15000</v>
      </c>
      <c r="R695" s="30">
        <f>IF(K695=1,Q695+Q695*$C$770,IF(K695=2,Q695+Q695*$C$771,IF(K695=3,Q695+Q695*$C$772,IF(K695=4,Q695+Q695*$C$773,IF(K695=5,Q695+Q695*$C$774,IF(K695=6,Q695+Q695*$C$775))))))</f>
        <v>18646.5</v>
      </c>
      <c r="S695" s="22"/>
      <c r="T695" s="116"/>
      <c r="U695" s="111"/>
    </row>
    <row r="696" spans="1:24" ht="15.75" customHeight="1" x14ac:dyDescent="0.3">
      <c r="A696" s="24" t="s">
        <v>619</v>
      </c>
      <c r="B696" s="25" t="s">
        <v>180</v>
      </c>
      <c r="C696" s="26"/>
      <c r="D696" s="27" t="s">
        <v>12</v>
      </c>
      <c r="E696" s="27" t="s">
        <v>345</v>
      </c>
      <c r="F696" s="24"/>
      <c r="G696" s="24"/>
      <c r="H696" s="24" t="s">
        <v>916</v>
      </c>
      <c r="I696" s="31" t="str">
        <f>CONCATENATE(H696,A696)</f>
        <v>861199002</v>
      </c>
      <c r="J696" s="28" t="s">
        <v>343</v>
      </c>
      <c r="K696" s="29">
        <v>6</v>
      </c>
      <c r="L696" s="88" t="s">
        <v>798</v>
      </c>
      <c r="M696" s="88"/>
      <c r="N696" s="165"/>
      <c r="O696" s="88" t="s">
        <v>791</v>
      </c>
      <c r="P696" s="29"/>
      <c r="Q696" s="30">
        <v>15000</v>
      </c>
      <c r="R696" s="30">
        <f>IF(K696=1,Q696+Q696*$C$770,IF(K696=2,Q696+Q696*$C$771,IF(K696=3,Q696+Q696*$C$772,IF(K696=4,Q696+Q696*$C$773,IF(K696=5,Q696+Q696*$C$774,IF(K696=6,Q696+Q696*$C$775))))))</f>
        <v>18646.5</v>
      </c>
      <c r="S696" s="22"/>
      <c r="T696" s="116"/>
      <c r="U696" s="111"/>
    </row>
    <row r="697" spans="1:24" ht="15.75" customHeight="1" x14ac:dyDescent="0.3">
      <c r="A697" s="24" t="s">
        <v>588</v>
      </c>
      <c r="B697" s="25" t="s">
        <v>180</v>
      </c>
      <c r="C697" s="26"/>
      <c r="D697" s="27" t="s">
        <v>12</v>
      </c>
      <c r="E697" s="27" t="s">
        <v>345</v>
      </c>
      <c r="F697" s="24"/>
      <c r="G697" s="24"/>
      <c r="H697" s="24" t="s">
        <v>924</v>
      </c>
      <c r="I697" s="31" t="str">
        <f>CONCATENATE(H697,A697)</f>
        <v>861489061</v>
      </c>
      <c r="J697" s="34" t="s">
        <v>317</v>
      </c>
      <c r="K697" s="29">
        <v>6</v>
      </c>
      <c r="L697" s="88" t="s">
        <v>797</v>
      </c>
      <c r="M697" s="88"/>
      <c r="N697" s="165"/>
      <c r="O697" s="88" t="s">
        <v>768</v>
      </c>
      <c r="P697" s="29"/>
      <c r="Q697" s="30">
        <v>500000</v>
      </c>
      <c r="R697" s="30">
        <f>IF(K697=1,Q697+Q697*$C$770,IF(K697=2,Q697+Q697*$C$771,IF(K697=3,Q697+Q697*$C$772,IF(K697=4,Q697+Q697*$C$773,IF(K697=5,Q697+Q697*$C$774,IF(K697=6,Q697+Q697*$C$775))))))</f>
        <v>621550</v>
      </c>
      <c r="S697" s="22"/>
      <c r="T697" s="116"/>
      <c r="U697" s="111"/>
      <c r="V697" s="15"/>
    </row>
    <row r="698" spans="1:24" ht="15.75" customHeight="1" x14ac:dyDescent="0.3">
      <c r="A698" s="24" t="s">
        <v>588</v>
      </c>
      <c r="B698" s="25" t="s">
        <v>180</v>
      </c>
      <c r="C698" s="26"/>
      <c r="D698" s="27" t="s">
        <v>12</v>
      </c>
      <c r="E698" s="27" t="s">
        <v>345</v>
      </c>
      <c r="F698" s="24"/>
      <c r="G698" s="24"/>
      <c r="H698" s="24" t="s">
        <v>925</v>
      </c>
      <c r="I698" s="31" t="str">
        <f>CONCATENATE(H698,A698)</f>
        <v>861499061</v>
      </c>
      <c r="J698" s="34" t="s">
        <v>317</v>
      </c>
      <c r="K698" s="29">
        <v>6</v>
      </c>
      <c r="L698" s="88" t="s">
        <v>798</v>
      </c>
      <c r="M698" s="88"/>
      <c r="N698" s="165"/>
      <c r="O698" s="88" t="s">
        <v>791</v>
      </c>
      <c r="P698" s="29"/>
      <c r="Q698" s="30">
        <v>500000</v>
      </c>
      <c r="R698" s="30">
        <f>IF(K698=1,Q698+Q698*$C$770,IF(K698=2,Q698+Q698*$C$771,IF(K698=3,Q698+Q698*$C$772,IF(K698=4,Q698+Q698*$C$773,IF(K698=5,Q698+Q698*$C$774,IF(K698=6,Q698+Q698*$C$775))))))</f>
        <v>621550</v>
      </c>
      <c r="S698" s="22"/>
      <c r="T698" s="116"/>
      <c r="U698" s="111"/>
    </row>
    <row r="699" spans="1:24" ht="15.75" customHeight="1" x14ac:dyDescent="0.3">
      <c r="A699" s="24" t="s">
        <v>588</v>
      </c>
      <c r="B699" s="25" t="s">
        <v>180</v>
      </c>
      <c r="C699" s="26"/>
      <c r="D699" s="27" t="s">
        <v>12</v>
      </c>
      <c r="E699" s="27" t="s">
        <v>345</v>
      </c>
      <c r="F699" s="24"/>
      <c r="G699" s="24"/>
      <c r="H699" s="24" t="s">
        <v>933</v>
      </c>
      <c r="I699" s="31" t="str">
        <f>CONCATENATE(H699,A699)</f>
        <v>810089061</v>
      </c>
      <c r="J699" s="34" t="s">
        <v>318</v>
      </c>
      <c r="K699" s="29">
        <v>6</v>
      </c>
      <c r="L699" s="88" t="s">
        <v>797</v>
      </c>
      <c r="M699" s="88"/>
      <c r="N699" s="165"/>
      <c r="O699" s="88" t="s">
        <v>768</v>
      </c>
      <c r="P699" s="29"/>
      <c r="Q699" s="30">
        <v>100000</v>
      </c>
      <c r="R699" s="30">
        <f>IF(K699=1,Q699+Q699*$C$770,IF(K699=2,Q699+Q699*$C$771,IF(K699=3,Q699+Q699*$C$772,IF(K699=4,Q699+Q699*$C$773,IF(K699=5,Q699+Q699*$C$774,IF(K699=6,Q699+Q699*$C$775))))))</f>
        <v>124310</v>
      </c>
      <c r="S699" s="22"/>
      <c r="T699" s="116"/>
      <c r="U699" s="111"/>
    </row>
    <row r="700" spans="1:24" ht="15.75" customHeight="1" x14ac:dyDescent="0.3">
      <c r="A700" s="24" t="s">
        <v>588</v>
      </c>
      <c r="B700" s="25" t="s">
        <v>180</v>
      </c>
      <c r="C700" s="26"/>
      <c r="D700" s="27" t="s">
        <v>12</v>
      </c>
      <c r="E700" s="27" t="s">
        <v>345</v>
      </c>
      <c r="F700" s="24"/>
      <c r="G700" s="24"/>
      <c r="H700" s="24" t="s">
        <v>934</v>
      </c>
      <c r="I700" s="31" t="str">
        <f>CONCATENATE(H700,A700)</f>
        <v>810099061</v>
      </c>
      <c r="J700" s="34" t="s">
        <v>318</v>
      </c>
      <c r="K700" s="29">
        <v>6</v>
      </c>
      <c r="L700" s="88" t="s">
        <v>798</v>
      </c>
      <c r="M700" s="88"/>
      <c r="N700" s="165"/>
      <c r="O700" s="88" t="s">
        <v>791</v>
      </c>
      <c r="P700" s="29"/>
      <c r="Q700" s="30">
        <v>100000</v>
      </c>
      <c r="R700" s="30">
        <f>IF(K700=1,Q700+Q700*$C$770,IF(K700=2,Q700+Q700*$C$771,IF(K700=3,Q700+Q700*$C$772,IF(K700=4,Q700+Q700*$C$773,IF(K700=5,Q700+Q700*$C$774,IF(K700=6,Q700+Q700*$C$775))))))</f>
        <v>124310</v>
      </c>
      <c r="S700" s="22"/>
      <c r="T700" s="116"/>
      <c r="U700" s="111"/>
    </row>
    <row r="701" spans="1:24" ht="15.75" customHeight="1" x14ac:dyDescent="0.3">
      <c r="A701" s="24" t="s">
        <v>588</v>
      </c>
      <c r="B701" s="25" t="s">
        <v>180</v>
      </c>
      <c r="C701" s="26"/>
      <c r="D701" s="27" t="s">
        <v>12</v>
      </c>
      <c r="E701" s="27" t="s">
        <v>345</v>
      </c>
      <c r="F701" s="24"/>
      <c r="G701" s="24"/>
      <c r="H701" s="24" t="s">
        <v>942</v>
      </c>
      <c r="I701" s="31" t="str">
        <f>CONCATENATE(H701,A701)</f>
        <v>852289061</v>
      </c>
      <c r="J701" s="28" t="s">
        <v>368</v>
      </c>
      <c r="K701" s="29">
        <v>6</v>
      </c>
      <c r="L701" s="88" t="s">
        <v>797</v>
      </c>
      <c r="M701" s="88"/>
      <c r="N701" s="165"/>
      <c r="O701" s="88" t="s">
        <v>768</v>
      </c>
      <c r="P701" s="29"/>
      <c r="Q701" s="30">
        <v>100000</v>
      </c>
      <c r="R701" s="30">
        <f>IF(K701=1,Q701+Q701*$C$770,IF(K701=2,Q701+Q701*$C$771,IF(K701=3,Q701+Q701*$C$772,IF(K701=4,Q701+Q701*$C$773,IF(K701=5,Q701+Q701*$C$774,IF(K701=6,Q701+Q701*$C$775))))))</f>
        <v>124310</v>
      </c>
      <c r="S701" s="22"/>
      <c r="T701" s="116"/>
      <c r="U701" s="111"/>
    </row>
    <row r="702" spans="1:24" ht="15.75" customHeight="1" x14ac:dyDescent="0.3">
      <c r="A702" s="24" t="s">
        <v>588</v>
      </c>
      <c r="B702" s="25" t="s">
        <v>180</v>
      </c>
      <c r="C702" s="26"/>
      <c r="D702" s="27" t="s">
        <v>12</v>
      </c>
      <c r="E702" s="27" t="s">
        <v>345</v>
      </c>
      <c r="F702" s="24"/>
      <c r="G702" s="24"/>
      <c r="H702" s="24" t="s">
        <v>943</v>
      </c>
      <c r="I702" s="31" t="str">
        <f>CONCATENATE(H702,A702)</f>
        <v>852299061</v>
      </c>
      <c r="J702" s="28" t="s">
        <v>368</v>
      </c>
      <c r="K702" s="29">
        <v>6</v>
      </c>
      <c r="L702" s="88" t="s">
        <v>798</v>
      </c>
      <c r="M702" s="88"/>
      <c r="N702" s="165"/>
      <c r="O702" s="88" t="s">
        <v>791</v>
      </c>
      <c r="P702" s="29"/>
      <c r="Q702" s="30">
        <v>100000</v>
      </c>
      <c r="R702" s="30">
        <f>IF(K702=1,Q702+Q702*$C$770,IF(K702=2,Q702+Q702*$C$771,IF(K702=3,Q702+Q702*$C$772,IF(K702=4,Q702+Q702*$C$773,IF(K702=5,Q702+Q702*$C$774,IF(K702=6,Q702+Q702*$C$775))))))</f>
        <v>124310</v>
      </c>
      <c r="S702" s="22"/>
      <c r="T702" s="116"/>
      <c r="U702" s="111"/>
    </row>
    <row r="703" spans="1:24" ht="15.75" customHeight="1" x14ac:dyDescent="0.3">
      <c r="A703" s="24" t="s">
        <v>620</v>
      </c>
      <c r="B703" s="25" t="s">
        <v>180</v>
      </c>
      <c r="C703" s="26"/>
      <c r="D703" s="27" t="s">
        <v>0</v>
      </c>
      <c r="E703" s="27" t="s">
        <v>345</v>
      </c>
      <c r="F703" s="24"/>
      <c r="G703" s="24"/>
      <c r="H703" s="24" t="s">
        <v>951</v>
      </c>
      <c r="I703" s="31" t="str">
        <f>CONCATENATE(H703,A703)</f>
        <v>820489430</v>
      </c>
      <c r="J703" s="28" t="s">
        <v>312</v>
      </c>
      <c r="K703" s="29">
        <v>6</v>
      </c>
      <c r="L703" s="88" t="s">
        <v>797</v>
      </c>
      <c r="M703" s="88"/>
      <c r="N703" s="165"/>
      <c r="O703" s="88" t="s">
        <v>768</v>
      </c>
      <c r="P703" s="29"/>
      <c r="Q703" s="30">
        <v>75000</v>
      </c>
      <c r="R703" s="30">
        <f>IF(K703=1,Q703+Q703*$C$770,IF(K703=2,Q703+Q703*$C$771,IF(K703=3,Q703+Q703*$C$772,IF(K703=4,Q703+Q703*$C$773,IF(K703=5,Q703+Q703*$C$774,IF(K703=6,Q703+Q703*$C$775))))))</f>
        <v>93232.5</v>
      </c>
      <c r="S703" s="22"/>
      <c r="T703" s="116"/>
      <c r="U703" s="111"/>
    </row>
    <row r="704" spans="1:24" s="32" customFormat="1" ht="15.75" customHeight="1" x14ac:dyDescent="0.3">
      <c r="A704" s="24" t="s">
        <v>620</v>
      </c>
      <c r="B704" s="25" t="s">
        <v>180</v>
      </c>
      <c r="C704" s="26"/>
      <c r="D704" s="27" t="s">
        <v>0</v>
      </c>
      <c r="E704" s="27" t="s">
        <v>345</v>
      </c>
      <c r="F704" s="24"/>
      <c r="G704" s="24"/>
      <c r="H704" s="24" t="s">
        <v>952</v>
      </c>
      <c r="I704" s="31" t="str">
        <f>CONCATENATE(H704,A704)</f>
        <v>820499430</v>
      </c>
      <c r="J704" s="28" t="s">
        <v>312</v>
      </c>
      <c r="K704" s="29">
        <v>6</v>
      </c>
      <c r="L704" s="88" t="s">
        <v>798</v>
      </c>
      <c r="M704" s="88"/>
      <c r="N704" s="165"/>
      <c r="O704" s="88" t="s">
        <v>791</v>
      </c>
      <c r="P704" s="29"/>
      <c r="Q704" s="30">
        <v>75000</v>
      </c>
      <c r="R704" s="30">
        <f>IF(K704=1,Q704+Q704*$C$770,IF(K704=2,Q704+Q704*$C$771,IF(K704=3,Q704+Q704*$C$772,IF(K704=4,Q704+Q704*$C$773,IF(K704=5,Q704+Q704*$C$774,IF(K704=6,Q704+Q704*$C$775))))))</f>
        <v>93232.5</v>
      </c>
      <c r="S704" s="22"/>
      <c r="T704" s="116"/>
      <c r="U704" s="111"/>
      <c r="V704" s="15"/>
    </row>
    <row r="705" spans="1:24" ht="15.75" customHeight="1" x14ac:dyDescent="0.3">
      <c r="A705" s="24" t="s">
        <v>633</v>
      </c>
      <c r="B705" s="25" t="s">
        <v>180</v>
      </c>
      <c r="C705" s="26"/>
      <c r="D705" s="27" t="s">
        <v>763</v>
      </c>
      <c r="E705" s="27" t="s">
        <v>763</v>
      </c>
      <c r="F705" s="24"/>
      <c r="G705" s="24"/>
      <c r="H705" s="24" t="s">
        <v>960</v>
      </c>
      <c r="I705" s="31" t="str">
        <f>CONCATENATE(H705,A705)</f>
        <v>840689420</v>
      </c>
      <c r="J705" s="28" t="s">
        <v>718</v>
      </c>
      <c r="K705" s="29">
        <v>6</v>
      </c>
      <c r="L705" s="88" t="s">
        <v>797</v>
      </c>
      <c r="M705" s="88"/>
      <c r="N705" s="165"/>
      <c r="O705" s="88" t="s">
        <v>768</v>
      </c>
      <c r="P705" s="29"/>
      <c r="Q705" s="30">
        <v>6000000</v>
      </c>
      <c r="R705" s="30">
        <f>IF(K705=1,Q705+Q705*$C$770,IF(K705=2,Q705+Q705*$C$771,IF(K705=3,Q705+Q705*$C$772,IF(K705=4,Q705+Q705*$C$773,IF(K705=5,Q705+Q705*$C$774,IF(K705=6,Q705+Q705*$C$775))))))</f>
        <v>7458600</v>
      </c>
      <c r="S705" s="22"/>
      <c r="T705" s="116"/>
      <c r="U705" s="111"/>
    </row>
    <row r="706" spans="1:24" ht="15.75" customHeight="1" x14ac:dyDescent="0.3">
      <c r="A706" s="24" t="s">
        <v>633</v>
      </c>
      <c r="B706" s="25" t="s">
        <v>180</v>
      </c>
      <c r="C706" s="26"/>
      <c r="D706" s="27" t="s">
        <v>763</v>
      </c>
      <c r="E706" s="27" t="s">
        <v>763</v>
      </c>
      <c r="F706" s="24"/>
      <c r="G706" s="24"/>
      <c r="H706" s="24" t="s">
        <v>961</v>
      </c>
      <c r="I706" s="31" t="str">
        <f>CONCATENATE(H706,A706)</f>
        <v>840699420</v>
      </c>
      <c r="J706" s="28" t="s">
        <v>718</v>
      </c>
      <c r="K706" s="29">
        <v>6</v>
      </c>
      <c r="L706" s="88" t="s">
        <v>798</v>
      </c>
      <c r="M706" s="88"/>
      <c r="N706" s="165"/>
      <c r="O706" s="88" t="s">
        <v>791</v>
      </c>
      <c r="P706" s="29"/>
      <c r="Q706" s="30">
        <v>6000000</v>
      </c>
      <c r="R706" s="30">
        <f>IF(K706=1,Q706+Q706*$C$770,IF(K706=2,Q706+Q706*$C$771,IF(K706=3,Q706+Q706*$C$772,IF(K706=4,Q706+Q706*$C$773,IF(K706=5,Q706+Q706*$C$774,IF(K706=6,Q706+Q706*$C$775))))))</f>
        <v>7458600</v>
      </c>
      <c r="S706" s="22"/>
      <c r="T706" s="116"/>
      <c r="U706" s="111"/>
    </row>
    <row r="707" spans="1:24" ht="15.75" customHeight="1" x14ac:dyDescent="0.3">
      <c r="A707" s="24" t="s">
        <v>633</v>
      </c>
      <c r="B707" s="25" t="s">
        <v>180</v>
      </c>
      <c r="C707" s="26"/>
      <c r="D707" s="27" t="s">
        <v>763</v>
      </c>
      <c r="E707" s="27" t="s">
        <v>763</v>
      </c>
      <c r="F707" s="24"/>
      <c r="G707" s="24"/>
      <c r="H707" s="24" t="s">
        <v>969</v>
      </c>
      <c r="I707" s="31" t="str">
        <f>CONCATENATE(H707,A707)</f>
        <v>840889420</v>
      </c>
      <c r="J707" s="34" t="s">
        <v>761</v>
      </c>
      <c r="K707" s="29">
        <v>6</v>
      </c>
      <c r="L707" s="88" t="s">
        <v>797</v>
      </c>
      <c r="M707" s="88"/>
      <c r="N707" s="165"/>
      <c r="O707" s="88" t="s">
        <v>768</v>
      </c>
      <c r="P707" s="29"/>
      <c r="Q707" s="30">
        <v>1950000</v>
      </c>
      <c r="R707" s="30">
        <f>IF(K707=1,Q707+Q707*$C$770,IF(K707=2,Q707+Q707*$C$771,IF(K707=3,Q707+Q707*$C$772,IF(K707=4,Q707+Q707*$C$773,IF(K707=5,Q707+Q707*$C$774,IF(K707=6,Q707+Q707*$C$775))))))</f>
        <v>2424045</v>
      </c>
      <c r="S707" s="22"/>
      <c r="T707" s="116"/>
      <c r="U707" s="111"/>
    </row>
    <row r="708" spans="1:24" ht="15.75" customHeight="1" x14ac:dyDescent="0.3">
      <c r="A708" s="24" t="s">
        <v>633</v>
      </c>
      <c r="B708" s="25" t="s">
        <v>180</v>
      </c>
      <c r="C708" s="26"/>
      <c r="D708" s="27" t="s">
        <v>763</v>
      </c>
      <c r="E708" s="27" t="s">
        <v>763</v>
      </c>
      <c r="F708" s="24"/>
      <c r="G708" s="24"/>
      <c r="H708" s="24" t="s">
        <v>970</v>
      </c>
      <c r="I708" s="31" t="str">
        <f>CONCATENATE(H708,A708)</f>
        <v>840899420</v>
      </c>
      <c r="J708" s="34" t="s">
        <v>761</v>
      </c>
      <c r="K708" s="29">
        <v>6</v>
      </c>
      <c r="L708" s="88" t="s">
        <v>798</v>
      </c>
      <c r="M708" s="88"/>
      <c r="N708" s="165"/>
      <c r="O708" s="88" t="s">
        <v>791</v>
      </c>
      <c r="P708" s="29"/>
      <c r="Q708" s="30">
        <v>1950000</v>
      </c>
      <c r="R708" s="30">
        <f>IF(K708=1,Q708+Q708*$C$770,IF(K708=2,Q708+Q708*$C$771,IF(K708=3,Q708+Q708*$C$772,IF(K708=4,Q708+Q708*$C$773,IF(K708=5,Q708+Q708*$C$774,IF(K708=6,Q708+Q708*$C$775))))))</f>
        <v>2424045</v>
      </c>
      <c r="S708" s="22"/>
      <c r="T708" s="116"/>
      <c r="U708" s="111"/>
    </row>
    <row r="709" spans="1:24" ht="15.75" customHeight="1" x14ac:dyDescent="0.3">
      <c r="A709" s="24" t="s">
        <v>648</v>
      </c>
      <c r="B709" s="25" t="s">
        <v>180</v>
      </c>
      <c r="C709" s="26"/>
      <c r="D709" s="27" t="s">
        <v>351</v>
      </c>
      <c r="E709" s="27" t="s">
        <v>351</v>
      </c>
      <c r="F709" s="24"/>
      <c r="G709" s="24"/>
      <c r="H709" s="24" t="s">
        <v>978</v>
      </c>
      <c r="I709" s="31" t="str">
        <f>CONCATENATE(H709,A709)</f>
        <v>830089421</v>
      </c>
      <c r="J709" s="28" t="s">
        <v>358</v>
      </c>
      <c r="K709" s="29">
        <v>6</v>
      </c>
      <c r="L709" s="88" t="s">
        <v>797</v>
      </c>
      <c r="M709" s="88"/>
      <c r="N709" s="165"/>
      <c r="O709" s="88" t="s">
        <v>768</v>
      </c>
      <c r="P709" s="29"/>
      <c r="Q709" s="30">
        <v>800000</v>
      </c>
      <c r="R709" s="30">
        <f>IF(K709=1,Q709+Q709*$C$770,IF(K709=2,Q709+Q709*$C$771,IF(K709=3,Q709+Q709*$C$772,IF(K709=4,Q709+Q709*$C$773,IF(K709=5,Q709+Q709*$C$774,IF(K709=6,Q709+Q709*$C$775))))))</f>
        <v>994480</v>
      </c>
      <c r="S709" s="22"/>
      <c r="T709" s="116"/>
      <c r="U709" s="111"/>
    </row>
    <row r="710" spans="1:24" ht="15.75" customHeight="1" x14ac:dyDescent="0.3">
      <c r="A710" s="24" t="s">
        <v>648</v>
      </c>
      <c r="B710" s="25" t="s">
        <v>180</v>
      </c>
      <c r="C710" s="26"/>
      <c r="D710" s="27" t="s">
        <v>351</v>
      </c>
      <c r="E710" s="27" t="s">
        <v>351</v>
      </c>
      <c r="F710" s="24"/>
      <c r="G710" s="24"/>
      <c r="H710" s="24" t="s">
        <v>979</v>
      </c>
      <c r="I710" s="31" t="str">
        <f>CONCATENATE(H710,A710)</f>
        <v>830099421</v>
      </c>
      <c r="J710" s="28" t="s">
        <v>358</v>
      </c>
      <c r="K710" s="29">
        <v>6</v>
      </c>
      <c r="L710" s="88" t="s">
        <v>798</v>
      </c>
      <c r="M710" s="88"/>
      <c r="N710" s="165"/>
      <c r="O710" s="88" t="s">
        <v>791</v>
      </c>
      <c r="P710" s="29"/>
      <c r="Q710" s="30">
        <v>800000</v>
      </c>
      <c r="R710" s="30">
        <f>IF(K710=1,Q710+Q710*$C$770,IF(K710=2,Q710+Q710*$C$771,IF(K710=3,Q710+Q710*$C$772,IF(K710=4,Q710+Q710*$C$773,IF(K710=5,Q710+Q710*$C$774,IF(K710=6,Q710+Q710*$C$775))))))</f>
        <v>994480</v>
      </c>
      <c r="S710" s="22"/>
      <c r="T710" s="116"/>
      <c r="U710" s="111"/>
    </row>
    <row r="711" spans="1:24" ht="15.75" customHeight="1" x14ac:dyDescent="0.3">
      <c r="A711" s="24" t="s">
        <v>648</v>
      </c>
      <c r="B711" s="25" t="s">
        <v>180</v>
      </c>
      <c r="C711" s="26"/>
      <c r="D711" s="27" t="s">
        <v>763</v>
      </c>
      <c r="E711" s="27" t="s">
        <v>763</v>
      </c>
      <c r="F711" s="24"/>
      <c r="G711" s="24"/>
      <c r="H711" s="24"/>
      <c r="I711" s="31"/>
      <c r="J711" s="28" t="s">
        <v>764</v>
      </c>
      <c r="K711" s="29">
        <v>6</v>
      </c>
      <c r="L711" s="88" t="s">
        <v>797</v>
      </c>
      <c r="M711" s="88"/>
      <c r="N711" s="165"/>
      <c r="O711" s="88" t="s">
        <v>768</v>
      </c>
      <c r="P711" s="29"/>
      <c r="Q711" s="30">
        <v>200000</v>
      </c>
      <c r="R711" s="30">
        <f>IF(K711=1,Q711+Q711*$C$770,IF(K711=2,Q711+Q711*$C$771,IF(K711=3,Q711+Q711*$C$772,IF(K711=4,Q711+Q711*$C$773,IF(K711=5,Q711+Q711*$C$774,IF(K711=6,Q711+Q711*$C$775))))))</f>
        <v>248620</v>
      </c>
      <c r="S711" s="22"/>
      <c r="T711" s="116"/>
      <c r="U711" s="111"/>
    </row>
    <row r="712" spans="1:24" ht="15.75" customHeight="1" x14ac:dyDescent="0.3">
      <c r="A712" s="24" t="s">
        <v>648</v>
      </c>
      <c r="B712" s="25" t="s">
        <v>180</v>
      </c>
      <c r="C712" s="26"/>
      <c r="D712" s="27" t="s">
        <v>763</v>
      </c>
      <c r="E712" s="27" t="s">
        <v>763</v>
      </c>
      <c r="F712" s="24"/>
      <c r="G712" s="24"/>
      <c r="H712" s="24"/>
      <c r="I712" s="31"/>
      <c r="J712" s="28" t="s">
        <v>764</v>
      </c>
      <c r="K712" s="29">
        <v>6</v>
      </c>
      <c r="L712" s="88" t="s">
        <v>798</v>
      </c>
      <c r="M712" s="88"/>
      <c r="N712" s="165"/>
      <c r="O712" s="88" t="s">
        <v>791</v>
      </c>
      <c r="P712" s="29"/>
      <c r="Q712" s="30">
        <v>200000</v>
      </c>
      <c r="R712" s="30">
        <f>IF(K712=1,Q712+Q712*$C$770,IF(K712=2,Q712+Q712*$C$771,IF(K712=3,Q712+Q712*$C$772,IF(K712=4,Q712+Q712*$C$773,IF(K712=5,Q712+Q712*$C$774,IF(K712=6,Q712+Q712*$C$775))))))</f>
        <v>248620</v>
      </c>
      <c r="S712" s="22"/>
      <c r="T712" s="116"/>
      <c r="U712" s="111"/>
    </row>
    <row r="713" spans="1:24" ht="15.75" customHeight="1" x14ac:dyDescent="0.3">
      <c r="A713" s="17" t="s">
        <v>638</v>
      </c>
      <c r="B713" s="21" t="s">
        <v>180</v>
      </c>
      <c r="C713" s="18"/>
      <c r="D713" s="19" t="s">
        <v>213</v>
      </c>
      <c r="E713" s="19" t="s">
        <v>213</v>
      </c>
      <c r="F713" s="17"/>
      <c r="G713" s="17"/>
      <c r="H713" s="17" t="s">
        <v>661</v>
      </c>
      <c r="I713" s="197" t="str">
        <f>CONCATENATE(H713,A713)</f>
        <v>899909012</v>
      </c>
      <c r="J713" s="23" t="s">
        <v>220</v>
      </c>
      <c r="K713" s="20">
        <v>6</v>
      </c>
      <c r="L713" s="89"/>
      <c r="M713" s="89"/>
      <c r="N713" s="163"/>
      <c r="O713" s="89"/>
      <c r="P713" s="20"/>
      <c r="Q713" s="30">
        <v>750000</v>
      </c>
      <c r="R713" s="22">
        <f>IF(K713=1,Q713+Q713*$C$770,IF(K713=2,Q713+Q713*$C$771,IF(K713=3,Q713+Q713*$C$772,IF(K713=4,Q713+Q713*$C$773,IF(K713=5,Q713+Q713*$C$774,IF(K713=6,Q713+Q713*$C$775))))))</f>
        <v>932325</v>
      </c>
      <c r="S713" s="22"/>
      <c r="T713" s="116"/>
      <c r="U713" s="111"/>
    </row>
    <row r="714" spans="1:24" ht="15.75" customHeight="1" x14ac:dyDescent="0.3">
      <c r="A714" s="24" t="s">
        <v>27</v>
      </c>
      <c r="B714" s="25" t="s">
        <v>119</v>
      </c>
      <c r="C714" s="26">
        <v>2007</v>
      </c>
      <c r="D714" s="27" t="s">
        <v>87</v>
      </c>
      <c r="E714" s="27" t="s">
        <v>87</v>
      </c>
      <c r="F714" s="24"/>
      <c r="G714" s="24"/>
      <c r="H714" s="24" t="s">
        <v>562</v>
      </c>
      <c r="I714" s="197" t="str">
        <f>CONCATENATE(H714,A714)</f>
        <v>852500084</v>
      </c>
      <c r="J714" s="28" t="s">
        <v>235</v>
      </c>
      <c r="K714" s="29">
        <v>6</v>
      </c>
      <c r="L714" s="88"/>
      <c r="M714" s="88"/>
      <c r="N714" s="165"/>
      <c r="O714" s="88"/>
      <c r="P714" s="29"/>
      <c r="Q714" s="30">
        <v>583619</v>
      </c>
      <c r="R714" s="22">
        <f>IF(K714=1,Q714+Q714*$C$770,IF(K714=2,Q714+Q714*$C$771,IF(K714=3,Q714+Q714*$C$772,IF(K714=4,Q714+Q714*$C$773,IF(K714=5,Q714+Q714*$C$774,IF(K714=6,Q714+Q714*$C$775))))))</f>
        <v>725496.77890000003</v>
      </c>
      <c r="S714" s="22"/>
      <c r="T714" s="116"/>
      <c r="U714" s="111"/>
      <c r="V714" s="15"/>
      <c r="W714" s="32"/>
      <c r="X714" s="32"/>
    </row>
    <row r="715" spans="1:24" ht="15.75" customHeight="1" x14ac:dyDescent="0.3">
      <c r="A715" s="24" t="s">
        <v>39</v>
      </c>
      <c r="B715" s="25" t="s">
        <v>121</v>
      </c>
      <c r="C715" s="26">
        <v>2006</v>
      </c>
      <c r="D715" s="27" t="s">
        <v>87</v>
      </c>
      <c r="E715" s="27" t="s">
        <v>344</v>
      </c>
      <c r="F715" s="24"/>
      <c r="G715" s="24"/>
      <c r="H715" s="24" t="s">
        <v>562</v>
      </c>
      <c r="I715" s="197" t="str">
        <f>CONCATENATE(H715,A715)</f>
        <v>852500086</v>
      </c>
      <c r="J715" s="28" t="s">
        <v>1</v>
      </c>
      <c r="K715" s="29">
        <v>6</v>
      </c>
      <c r="L715" s="88"/>
      <c r="M715" s="88"/>
      <c r="N715" s="165"/>
      <c r="O715" s="88"/>
      <c r="P715" s="29"/>
      <c r="Q715" s="30">
        <v>1187868</v>
      </c>
      <c r="R715" s="22">
        <f>IF(K715=1,Q715+Q715*$C$770,IF(K715=2,Q715+Q715*$C$771,IF(K715=3,Q715+Q715*$C$772,IF(K715=4,Q715+Q715*$C$773,IF(K715=5,Q715+Q715*$C$774,IF(K715=6,Q715+Q715*$C$775))))))</f>
        <v>1476638.7108</v>
      </c>
      <c r="S715" s="22"/>
      <c r="T715" s="116"/>
      <c r="U715" s="111"/>
      <c r="V715" s="15"/>
      <c r="W715" s="32"/>
      <c r="X715" s="32"/>
    </row>
    <row r="716" spans="1:24" ht="15.75" customHeight="1" x14ac:dyDescent="0.3">
      <c r="A716" s="24" t="s">
        <v>94</v>
      </c>
      <c r="B716" s="25" t="s">
        <v>133</v>
      </c>
      <c r="C716" s="26">
        <v>2010</v>
      </c>
      <c r="D716" s="27" t="s">
        <v>87</v>
      </c>
      <c r="E716" s="27" t="s">
        <v>344</v>
      </c>
      <c r="F716" s="24"/>
      <c r="G716" s="24"/>
      <c r="H716" s="24" t="s">
        <v>562</v>
      </c>
      <c r="I716" s="197" t="str">
        <f>CONCATENATE(H716,A716)</f>
        <v>852500114</v>
      </c>
      <c r="J716" s="28" t="s">
        <v>1</v>
      </c>
      <c r="K716" s="29">
        <v>6</v>
      </c>
      <c r="L716" s="88"/>
      <c r="M716" s="88"/>
      <c r="N716" s="165"/>
      <c r="O716" s="88"/>
      <c r="P716" s="29"/>
      <c r="Q716" s="30">
        <v>1187868</v>
      </c>
      <c r="R716" s="22">
        <f>IF(K716=1,Q716+Q716*$C$770,IF(K716=2,Q716+Q716*$C$771,IF(K716=3,Q716+Q716*$C$772,IF(K716=4,Q716+Q716*$C$773,IF(K716=5,Q716+Q716*$C$774,IF(K716=6,Q716+Q716*$C$775))))))</f>
        <v>1476638.7108</v>
      </c>
      <c r="S716" s="22"/>
      <c r="T716" s="116"/>
      <c r="U716" s="111"/>
      <c r="V716" s="15"/>
    </row>
    <row r="717" spans="1:24" ht="15.75" customHeight="1" x14ac:dyDescent="0.3">
      <c r="A717" s="24" t="s">
        <v>28</v>
      </c>
      <c r="B717" s="25" t="s">
        <v>146</v>
      </c>
      <c r="C717" s="26">
        <v>1990</v>
      </c>
      <c r="D717" s="27" t="s">
        <v>87</v>
      </c>
      <c r="E717" s="27" t="s">
        <v>87</v>
      </c>
      <c r="F717" s="24"/>
      <c r="G717" s="24"/>
      <c r="H717" s="24" t="s">
        <v>569</v>
      </c>
      <c r="I717" s="197" t="str">
        <f>CONCATENATE(H717,A717)</f>
        <v>840700351</v>
      </c>
      <c r="J717" s="28" t="s">
        <v>4</v>
      </c>
      <c r="K717" s="29">
        <v>6</v>
      </c>
      <c r="L717" s="88"/>
      <c r="M717" s="88"/>
      <c r="N717" s="165"/>
      <c r="O717" s="88"/>
      <c r="P717" s="29"/>
      <c r="Q717" s="30">
        <v>88779</v>
      </c>
      <c r="R717" s="22">
        <f>IF(K717=1,Q717+Q717*$C$770,IF(K717=2,Q717+Q717*$C$771,IF(K717=3,Q717+Q717*$C$772,IF(K717=4,Q717+Q717*$C$773,IF(K717=5,Q717+Q717*$C$774,IF(K717=6,Q717+Q717*$C$775))))))</f>
        <v>110361.1749</v>
      </c>
      <c r="S717" s="22"/>
      <c r="T717" s="116"/>
      <c r="U717" s="111"/>
      <c r="V717" s="15"/>
      <c r="W717" s="32"/>
      <c r="X717" s="32"/>
    </row>
    <row r="718" spans="1:24" ht="15.75" customHeight="1" x14ac:dyDescent="0.3">
      <c r="A718" s="24" t="s">
        <v>29</v>
      </c>
      <c r="B718" s="25" t="s">
        <v>118</v>
      </c>
      <c r="C718" s="26">
        <v>2006</v>
      </c>
      <c r="D718" s="27" t="s">
        <v>87</v>
      </c>
      <c r="E718" s="27" t="s">
        <v>87</v>
      </c>
      <c r="F718" s="24"/>
      <c r="G718" s="24"/>
      <c r="H718" s="24" t="s">
        <v>562</v>
      </c>
      <c r="I718" s="197" t="str">
        <f>CONCATENATE(H718,A718)</f>
        <v>852500083</v>
      </c>
      <c r="J718" s="28" t="s">
        <v>235</v>
      </c>
      <c r="K718" s="29">
        <v>6</v>
      </c>
      <c r="L718" s="88"/>
      <c r="M718" s="88"/>
      <c r="N718" s="165"/>
      <c r="O718" s="88"/>
      <c r="P718" s="29"/>
      <c r="Q718" s="30">
        <v>583619</v>
      </c>
      <c r="R718" s="22">
        <f>IF(K718=1,Q718+Q718*$C$770,IF(K718=2,Q718+Q718*$C$771,IF(K718=3,Q718+Q718*$C$772,IF(K718=4,Q718+Q718*$C$773,IF(K718=5,Q718+Q718*$C$774,IF(K718=6,Q718+Q718*$C$775))))))</f>
        <v>725496.77890000003</v>
      </c>
      <c r="S718" s="22"/>
      <c r="T718" s="116"/>
      <c r="U718" s="111"/>
      <c r="V718" s="15"/>
      <c r="W718" s="32"/>
      <c r="X718" s="32"/>
    </row>
    <row r="719" spans="1:24" ht="15.75" customHeight="1" x14ac:dyDescent="0.3">
      <c r="A719" s="17" t="s">
        <v>32</v>
      </c>
      <c r="B719" s="21" t="s">
        <v>143</v>
      </c>
      <c r="C719" s="18">
        <v>1971</v>
      </c>
      <c r="D719" s="19" t="s">
        <v>12</v>
      </c>
      <c r="E719" s="19" t="s">
        <v>345</v>
      </c>
      <c r="F719" s="17"/>
      <c r="G719" s="17"/>
      <c r="H719" s="17" t="s">
        <v>608</v>
      </c>
      <c r="I719" s="197" t="str">
        <f>CONCATENATE(H719,A719)</f>
        <v>851200331</v>
      </c>
      <c r="J719" s="23" t="s">
        <v>346</v>
      </c>
      <c r="K719" s="20">
        <v>6</v>
      </c>
      <c r="L719" s="89"/>
      <c r="M719" s="89"/>
      <c r="N719" s="163"/>
      <c r="O719" s="89"/>
      <c r="P719" s="20"/>
      <c r="Q719" s="30">
        <v>355000</v>
      </c>
      <c r="R719" s="22">
        <f>IF(K719=1,Q719+Q719*$C$770,IF(K719=2,Q719+Q719*$C$771,IF(K719=3,Q719+Q719*$C$772,IF(K719=4,Q719+Q719*$C$773,IF(K719=5,Q719+Q719*$C$774,IF(K719=6,Q719+Q719*$C$775))))))</f>
        <v>441300.5</v>
      </c>
      <c r="S719" s="22"/>
      <c r="T719" s="116"/>
      <c r="U719" s="111"/>
      <c r="V719" s="15"/>
      <c r="W719" s="32"/>
      <c r="X719" s="32"/>
    </row>
    <row r="720" spans="1:24" ht="15.75" customHeight="1" x14ac:dyDescent="0.3">
      <c r="A720" s="24" t="s">
        <v>31</v>
      </c>
      <c r="B720" s="25" t="s">
        <v>139</v>
      </c>
      <c r="C720" s="26">
        <v>1964</v>
      </c>
      <c r="D720" s="27" t="s">
        <v>87</v>
      </c>
      <c r="E720" s="27" t="s">
        <v>344</v>
      </c>
      <c r="F720" s="24"/>
      <c r="G720" s="24"/>
      <c r="H720" s="24" t="s">
        <v>562</v>
      </c>
      <c r="I720" s="197" t="str">
        <f>CONCATENATE(H720,A720)</f>
        <v>852500261</v>
      </c>
      <c r="J720" s="28" t="s">
        <v>1</v>
      </c>
      <c r="K720" s="29">
        <v>6</v>
      </c>
      <c r="L720" s="88"/>
      <c r="M720" s="88"/>
      <c r="N720" s="165"/>
      <c r="O720" s="88"/>
      <c r="P720" s="29"/>
      <c r="Q720" s="30">
        <v>1187868</v>
      </c>
      <c r="R720" s="22">
        <f>IF(K720=1,Q720+Q720*$C$770,IF(K720=2,Q720+Q720*$C$771,IF(K720=3,Q720+Q720*$C$772,IF(K720=4,Q720+Q720*$C$773,IF(K720=5,Q720+Q720*$C$774,IF(K720=6,Q720+Q720*$C$775))))))</f>
        <v>1476638.7108</v>
      </c>
      <c r="S720" s="22"/>
      <c r="T720" s="116"/>
      <c r="U720" s="111"/>
      <c r="V720" s="15"/>
      <c r="W720" s="32"/>
      <c r="X720" s="32"/>
    </row>
    <row r="721" spans="1:24" ht="15.75" customHeight="1" x14ac:dyDescent="0.3">
      <c r="A721" s="24" t="s">
        <v>33</v>
      </c>
      <c r="B721" s="25" t="s">
        <v>126</v>
      </c>
      <c r="C721" s="26">
        <v>2008</v>
      </c>
      <c r="D721" s="27" t="s">
        <v>87</v>
      </c>
      <c r="E721" s="27" t="s">
        <v>87</v>
      </c>
      <c r="F721" s="24"/>
      <c r="G721" s="24"/>
      <c r="H721" s="24" t="s">
        <v>562</v>
      </c>
      <c r="I721" s="197" t="str">
        <f>CONCATENATE(H721,A721)</f>
        <v>852500093</v>
      </c>
      <c r="J721" s="28" t="s">
        <v>235</v>
      </c>
      <c r="K721" s="29">
        <v>6</v>
      </c>
      <c r="L721" s="88"/>
      <c r="M721" s="88"/>
      <c r="N721" s="165"/>
      <c r="O721" s="88"/>
      <c r="P721" s="29"/>
      <c r="Q721" s="30">
        <v>641980</v>
      </c>
      <c r="R721" s="22">
        <f>IF(K721=1,Q721+Q721*$C$770,IF(K721=2,Q721+Q721*$C$771,IF(K721=3,Q721+Q721*$C$772,IF(K721=4,Q721+Q721*$C$773,IF(K721=5,Q721+Q721*$C$774,IF(K721=6,Q721+Q721*$C$775))))))</f>
        <v>798045.33799999999</v>
      </c>
      <c r="S721" s="22"/>
      <c r="T721" s="116"/>
      <c r="U721" s="111"/>
      <c r="V721" s="15"/>
    </row>
    <row r="722" spans="1:24" ht="15.75" customHeight="1" x14ac:dyDescent="0.3">
      <c r="A722" s="24" t="s">
        <v>34</v>
      </c>
      <c r="B722" s="25" t="s">
        <v>162</v>
      </c>
      <c r="C722" s="26">
        <v>1977</v>
      </c>
      <c r="D722" s="27" t="s">
        <v>13</v>
      </c>
      <c r="E722" s="27" t="s">
        <v>344</v>
      </c>
      <c r="F722" s="24"/>
      <c r="G722" s="24"/>
      <c r="H722" s="24" t="s">
        <v>592</v>
      </c>
      <c r="I722" s="197" t="str">
        <f>CONCATENATE(H722,A722)</f>
        <v>861900911</v>
      </c>
      <c r="J722" s="28" t="s">
        <v>430</v>
      </c>
      <c r="K722" s="29">
        <v>6</v>
      </c>
      <c r="L722" s="88"/>
      <c r="M722" s="88"/>
      <c r="N722" s="165"/>
      <c r="O722" s="88"/>
      <c r="P722" s="29"/>
      <c r="Q722" s="30">
        <v>0</v>
      </c>
      <c r="R722" s="22">
        <f>IF(K722=1,Q722+Q722*$C$770,IF(K722=2,Q722+Q722*$C$771,IF(K722=3,Q722+Q722*$C$772,IF(K722=4,Q722+Q722*$C$773,IF(K722=5,Q722+Q722*$C$774,IF(K722=6,Q722+Q722*$C$775))))))</f>
        <v>0</v>
      </c>
      <c r="S722" s="22"/>
      <c r="T722" s="116" t="s">
        <v>423</v>
      </c>
      <c r="U722" s="111"/>
      <c r="V722" s="15"/>
      <c r="W722" s="32"/>
      <c r="X722" s="32"/>
    </row>
    <row r="723" spans="1:24" ht="15.75" customHeight="1" x14ac:dyDescent="0.3">
      <c r="A723" s="24" t="s">
        <v>66</v>
      </c>
      <c r="B723" s="25" t="s">
        <v>137</v>
      </c>
      <c r="C723" s="26">
        <v>1923</v>
      </c>
      <c r="D723" s="27" t="s">
        <v>87</v>
      </c>
      <c r="E723" s="27" t="s">
        <v>344</v>
      </c>
      <c r="F723" s="24"/>
      <c r="G723" s="24"/>
      <c r="H723" s="24" t="s">
        <v>562</v>
      </c>
      <c r="I723" s="197" t="str">
        <f>CONCATENATE(H723,A723)</f>
        <v>852500242</v>
      </c>
      <c r="J723" s="28" t="s">
        <v>1</v>
      </c>
      <c r="K723" s="29">
        <v>6</v>
      </c>
      <c r="L723" s="88"/>
      <c r="M723" s="88"/>
      <c r="N723" s="165"/>
      <c r="O723" s="88"/>
      <c r="P723" s="29"/>
      <c r="Q723" s="30">
        <v>1187868</v>
      </c>
      <c r="R723" s="22">
        <f>IF(K723=1,Q723+Q723*$C$770,IF(K723=2,Q723+Q723*$C$771,IF(K723=3,Q723+Q723*$C$772,IF(K723=4,Q723+Q723*$C$773,IF(K723=5,Q723+Q723*$C$774,IF(K723=6,Q723+Q723*$C$775))))))</f>
        <v>1476638.7108</v>
      </c>
      <c r="S723" s="22"/>
      <c r="T723" s="116"/>
      <c r="U723" s="111"/>
      <c r="V723" s="15"/>
      <c r="W723" s="32"/>
      <c r="X723" s="32"/>
    </row>
    <row r="724" spans="1:24" ht="15.75" customHeight="1" x14ac:dyDescent="0.3">
      <c r="A724" s="17" t="s">
        <v>36</v>
      </c>
      <c r="B724" s="21" t="s">
        <v>156</v>
      </c>
      <c r="C724" s="18">
        <v>1973</v>
      </c>
      <c r="D724" s="19" t="s">
        <v>348</v>
      </c>
      <c r="E724" s="27" t="s">
        <v>344</v>
      </c>
      <c r="F724" s="24"/>
      <c r="G724" s="24"/>
      <c r="H724" s="24" t="s">
        <v>611</v>
      </c>
      <c r="I724" s="197" t="str">
        <f>CONCATENATE(H724,A724)</f>
        <v>852300521</v>
      </c>
      <c r="J724" s="23" t="s">
        <v>349</v>
      </c>
      <c r="K724" s="20">
        <v>6</v>
      </c>
      <c r="L724" s="89"/>
      <c r="M724" s="89"/>
      <c r="N724" s="163"/>
      <c r="O724" s="89"/>
      <c r="P724" s="20"/>
      <c r="Q724" s="22">
        <v>50000</v>
      </c>
      <c r="R724" s="22">
        <f>IF(K724=1,Q724+Q724*$C$770,IF(K724=2,Q724+Q724*$C$771,IF(K724=3,Q724+Q724*$C$772,IF(K724=4,Q724+Q724*$C$773,IF(K724=5,Q724+Q724*$C$774,IF(K724=6,Q724+Q724*$C$775))))))</f>
        <v>62155</v>
      </c>
      <c r="S724" s="22"/>
      <c r="T724" s="116"/>
      <c r="U724" s="111"/>
      <c r="V724" s="15"/>
      <c r="W724" s="32"/>
      <c r="X724" s="32"/>
    </row>
    <row r="725" spans="1:24" ht="15.75" customHeight="1" x14ac:dyDescent="0.3">
      <c r="A725" s="24" t="s">
        <v>46</v>
      </c>
      <c r="B725" s="25" t="s">
        <v>114</v>
      </c>
      <c r="C725" s="26">
        <v>2000</v>
      </c>
      <c r="D725" s="27" t="s">
        <v>13</v>
      </c>
      <c r="E725" s="27" t="s">
        <v>344</v>
      </c>
      <c r="F725" s="24"/>
      <c r="G725" s="24"/>
      <c r="H725" s="24" t="s">
        <v>592</v>
      </c>
      <c r="I725" s="197" t="str">
        <f>CONCATENATE(H725,A725)</f>
        <v>861900073</v>
      </c>
      <c r="J725" s="28" t="s">
        <v>184</v>
      </c>
      <c r="K725" s="29">
        <v>6</v>
      </c>
      <c r="L725" s="88"/>
      <c r="M725" s="88"/>
      <c r="N725" s="165"/>
      <c r="O725" s="88"/>
      <c r="P725" s="29"/>
      <c r="Q725" s="30">
        <v>150000</v>
      </c>
      <c r="R725" s="22">
        <f>IF(K725=1,Q725+Q725*$C$770,IF(K725=2,Q725+Q725*$C$771,IF(K725=3,Q725+Q725*$C$772,IF(K725=4,Q725+Q725*$C$773,IF(K725=5,Q725+Q725*$C$774,IF(K725=6,Q725+Q725*$C$775))))))</f>
        <v>186465</v>
      </c>
      <c r="S725" s="22"/>
      <c r="T725" s="116"/>
      <c r="U725" s="111"/>
      <c r="V725" s="15"/>
    </row>
    <row r="726" spans="1:24" ht="15.75" customHeight="1" x14ac:dyDescent="0.3">
      <c r="A726" s="17" t="s">
        <v>38</v>
      </c>
      <c r="B726" s="21" t="s">
        <v>174</v>
      </c>
      <c r="C726" s="18">
        <v>1995</v>
      </c>
      <c r="D726" s="19" t="s">
        <v>13</v>
      </c>
      <c r="E726" s="19" t="s">
        <v>344</v>
      </c>
      <c r="F726" s="17"/>
      <c r="G726" s="17"/>
      <c r="H726" s="17" t="s">
        <v>592</v>
      </c>
      <c r="I726" s="197" t="str">
        <f>CONCATENATE(H726,A726)</f>
        <v>861907071</v>
      </c>
      <c r="J726" s="23" t="s">
        <v>184</v>
      </c>
      <c r="K726" s="20">
        <v>6</v>
      </c>
      <c r="L726" s="89"/>
      <c r="M726" s="89"/>
      <c r="N726" s="163"/>
      <c r="O726" s="89"/>
      <c r="P726" s="20"/>
      <c r="Q726" s="22">
        <v>135600</v>
      </c>
      <c r="R726" s="22">
        <f>IF(K726=1,Q726+Q726*$C$770,IF(K726=2,Q726+Q726*$C$771,IF(K726=3,Q726+Q726*$C$772,IF(K726=4,Q726+Q726*$C$773,IF(K726=5,Q726+Q726*$C$774,IF(K726=6,Q726+Q726*$C$775))))))</f>
        <v>168564.36</v>
      </c>
      <c r="S726" s="22"/>
      <c r="T726" s="116"/>
      <c r="U726" s="111"/>
      <c r="V726" s="32"/>
      <c r="W726" s="32"/>
      <c r="X726" s="32"/>
    </row>
    <row r="727" spans="1:24" ht="15.75" customHeight="1" x14ac:dyDescent="0.3">
      <c r="A727" s="24" t="s">
        <v>44</v>
      </c>
      <c r="B727" s="25" t="s">
        <v>172</v>
      </c>
      <c r="C727" s="26">
        <v>2005</v>
      </c>
      <c r="D727" s="27" t="s">
        <v>87</v>
      </c>
      <c r="E727" s="27" t="s">
        <v>87</v>
      </c>
      <c r="F727" s="24"/>
      <c r="G727" s="24"/>
      <c r="H727" s="24" t="s">
        <v>562</v>
      </c>
      <c r="I727" s="197" t="str">
        <f>CONCATENATE(H727,A727)</f>
        <v>852502081</v>
      </c>
      <c r="J727" s="28" t="s">
        <v>235</v>
      </c>
      <c r="K727" s="29">
        <v>6</v>
      </c>
      <c r="L727" s="88"/>
      <c r="M727" s="88"/>
      <c r="N727" s="165"/>
      <c r="O727" s="88"/>
      <c r="P727" s="29"/>
      <c r="Q727" s="30">
        <v>530562</v>
      </c>
      <c r="R727" s="22">
        <f>IF(K727=1,Q727+Q727*$C$770,IF(K727=2,Q727+Q727*$C$771,IF(K727=3,Q727+Q727*$C$772,IF(K727=4,Q727+Q727*$C$773,IF(K727=5,Q727+Q727*$C$774,IF(K727=6,Q727+Q727*$C$775))))))</f>
        <v>659541.62219999998</v>
      </c>
      <c r="S727" s="22"/>
      <c r="T727" s="116"/>
      <c r="U727" s="111"/>
      <c r="V727" s="15"/>
      <c r="W727" s="32"/>
      <c r="X727" s="32"/>
    </row>
    <row r="728" spans="1:24" ht="15.75" customHeight="1" x14ac:dyDescent="0.3">
      <c r="A728" s="24" t="s">
        <v>30</v>
      </c>
      <c r="B728" s="25" t="s">
        <v>151</v>
      </c>
      <c r="C728" s="26">
        <v>1989</v>
      </c>
      <c r="D728" s="27" t="s">
        <v>13</v>
      </c>
      <c r="E728" s="27" t="s">
        <v>344</v>
      </c>
      <c r="F728" s="24"/>
      <c r="G728" s="24"/>
      <c r="H728" s="24" t="s">
        <v>592</v>
      </c>
      <c r="I728" s="197" t="str">
        <f>CONCATENATE(H728,A728)</f>
        <v>861900451</v>
      </c>
      <c r="J728" s="28" t="s">
        <v>184</v>
      </c>
      <c r="K728" s="29">
        <v>6</v>
      </c>
      <c r="L728" s="88"/>
      <c r="M728" s="88"/>
      <c r="N728" s="165"/>
      <c r="O728" s="88"/>
      <c r="P728" s="29"/>
      <c r="Q728" s="30">
        <v>110000</v>
      </c>
      <c r="R728" s="22">
        <f>IF(K728=1,Q728+Q728*$C$770,IF(K728=2,Q728+Q728*$C$771,IF(K728=3,Q728+Q728*$C$772,IF(K728=4,Q728+Q728*$C$773,IF(K728=5,Q728+Q728*$C$774,IF(K728=6,Q728+Q728*$C$775))))))</f>
        <v>136741</v>
      </c>
      <c r="S728" s="22"/>
      <c r="T728" s="116"/>
      <c r="U728" s="111"/>
      <c r="V728" s="15"/>
      <c r="W728" s="32"/>
      <c r="X728" s="32"/>
    </row>
    <row r="729" spans="1:24" ht="15.75" customHeight="1" x14ac:dyDescent="0.3">
      <c r="A729" s="24" t="s">
        <v>49</v>
      </c>
      <c r="B729" s="25" t="s">
        <v>125</v>
      </c>
      <c r="C729" s="26">
        <v>2007</v>
      </c>
      <c r="D729" s="27" t="s">
        <v>87</v>
      </c>
      <c r="E729" s="27" t="s">
        <v>87</v>
      </c>
      <c r="F729" s="24"/>
      <c r="G729" s="24"/>
      <c r="H729" s="24" t="s">
        <v>562</v>
      </c>
      <c r="I729" s="197" t="str">
        <f>CONCATENATE(H729,A729)</f>
        <v>852500092</v>
      </c>
      <c r="J729" s="28" t="s">
        <v>235</v>
      </c>
      <c r="K729" s="29">
        <v>6</v>
      </c>
      <c r="L729" s="88"/>
      <c r="M729" s="88"/>
      <c r="N729" s="165"/>
      <c r="O729" s="88"/>
      <c r="P729" s="29"/>
      <c r="Q729" s="30">
        <v>641980</v>
      </c>
      <c r="R729" s="22">
        <f>IF(K729=1,Q729+Q729*$C$770,IF(K729=2,Q729+Q729*$C$771,IF(K729=3,Q729+Q729*$C$772,IF(K729=4,Q729+Q729*$C$773,IF(K729=5,Q729+Q729*$C$774,IF(K729=6,Q729+Q729*$C$775))))))</f>
        <v>798045.33799999999</v>
      </c>
      <c r="S729" s="22"/>
      <c r="T729" s="116"/>
      <c r="U729" s="111"/>
      <c r="V729" s="15"/>
    </row>
    <row r="730" spans="1:24" ht="15.75" customHeight="1" x14ac:dyDescent="0.3">
      <c r="A730" s="24" t="s">
        <v>50</v>
      </c>
      <c r="B730" s="25" t="s">
        <v>155</v>
      </c>
      <c r="C730" s="26">
        <v>1973</v>
      </c>
      <c r="D730" s="27" t="s">
        <v>87</v>
      </c>
      <c r="E730" s="27" t="s">
        <v>344</v>
      </c>
      <c r="F730" s="24"/>
      <c r="G730" s="24"/>
      <c r="H730" s="24" t="s">
        <v>562</v>
      </c>
      <c r="I730" s="197" t="str">
        <f>CONCATENATE(H730,A730)</f>
        <v>852500501</v>
      </c>
      <c r="J730" s="28" t="s">
        <v>1</v>
      </c>
      <c r="K730" s="29">
        <v>6</v>
      </c>
      <c r="L730" s="88"/>
      <c r="M730" s="88"/>
      <c r="N730" s="165"/>
      <c r="O730" s="88"/>
      <c r="P730" s="29"/>
      <c r="Q730" s="30">
        <v>419926</v>
      </c>
      <c r="R730" s="22">
        <f>IF(K730=1,Q730+Q730*$C$770,IF(K730=2,Q730+Q730*$C$771,IF(K730=3,Q730+Q730*$C$772,IF(K730=4,Q730+Q730*$C$773,IF(K730=5,Q730+Q730*$C$774,IF(K730=6,Q730+Q730*$C$775))))))</f>
        <v>522010.01060000004</v>
      </c>
      <c r="S730" s="22"/>
      <c r="T730" s="116"/>
      <c r="U730" s="111"/>
      <c r="V730" s="15"/>
    </row>
    <row r="731" spans="1:24" ht="15.75" customHeight="1" x14ac:dyDescent="0.3">
      <c r="A731" s="24" t="s">
        <v>52</v>
      </c>
      <c r="B731" s="25" t="s">
        <v>117</v>
      </c>
      <c r="C731" s="26">
        <v>2006</v>
      </c>
      <c r="D731" s="27" t="s">
        <v>87</v>
      </c>
      <c r="E731" s="27" t="s">
        <v>87</v>
      </c>
      <c r="F731" s="24"/>
      <c r="G731" s="24"/>
      <c r="H731" s="24" t="s">
        <v>569</v>
      </c>
      <c r="I731" s="197" t="str">
        <f>CONCATENATE(H731,A731)</f>
        <v>840700082</v>
      </c>
      <c r="J731" s="28" t="s">
        <v>4</v>
      </c>
      <c r="K731" s="29">
        <v>6</v>
      </c>
      <c r="L731" s="88"/>
      <c r="M731" s="88"/>
      <c r="N731" s="165"/>
      <c r="O731" s="88"/>
      <c r="P731" s="29"/>
      <c r="Q731" s="30">
        <v>88779</v>
      </c>
      <c r="R731" s="22">
        <f>IF(K731=1,Q731+Q731*$C$770,IF(K731=2,Q731+Q731*$C$771,IF(K731=3,Q731+Q731*$C$772,IF(K731=4,Q731+Q731*$C$773,IF(K731=5,Q731+Q731*$C$774,IF(K731=6,Q731+Q731*$C$775))))))</f>
        <v>110361.1749</v>
      </c>
      <c r="S731" s="22"/>
      <c r="T731" s="116"/>
      <c r="U731" s="111"/>
      <c r="V731" s="15"/>
      <c r="W731" s="32"/>
      <c r="X731" s="32"/>
    </row>
    <row r="732" spans="1:24" ht="15.75" customHeight="1" x14ac:dyDescent="0.3">
      <c r="A732" s="24" t="s">
        <v>52</v>
      </c>
      <c r="B732" s="25" t="s">
        <v>117</v>
      </c>
      <c r="C732" s="26">
        <v>2006</v>
      </c>
      <c r="D732" s="27" t="s">
        <v>87</v>
      </c>
      <c r="E732" s="27" t="s">
        <v>344</v>
      </c>
      <c r="F732" s="24"/>
      <c r="G732" s="24"/>
      <c r="H732" s="24" t="s">
        <v>562</v>
      </c>
      <c r="I732" s="197" t="str">
        <f>CONCATENATE(H732,A732)</f>
        <v>852500082</v>
      </c>
      <c r="J732" s="28" t="s">
        <v>3</v>
      </c>
      <c r="K732" s="29">
        <v>6</v>
      </c>
      <c r="L732" s="88"/>
      <c r="M732" s="88"/>
      <c r="N732" s="165"/>
      <c r="O732" s="88"/>
      <c r="P732" s="29"/>
      <c r="Q732" s="30">
        <v>419926</v>
      </c>
      <c r="R732" s="22">
        <f>IF(K732=1,Q732+Q732*$C$770,IF(K732=2,Q732+Q732*$C$771,IF(K732=3,Q732+Q732*$C$772,IF(K732=4,Q732+Q732*$C$773,IF(K732=5,Q732+Q732*$C$774,IF(K732=6,Q732+Q732*$C$775))))))</f>
        <v>522010.01060000004</v>
      </c>
      <c r="S732" s="22"/>
      <c r="T732" s="116"/>
      <c r="U732" s="111"/>
      <c r="V732" s="15"/>
      <c r="W732" s="118"/>
      <c r="X732" s="118"/>
    </row>
    <row r="733" spans="1:24" ht="15.75" customHeight="1" x14ac:dyDescent="0.3">
      <c r="A733" s="24" t="s">
        <v>55</v>
      </c>
      <c r="B733" s="25" t="s">
        <v>122</v>
      </c>
      <c r="C733" s="26">
        <v>2006</v>
      </c>
      <c r="D733" s="27" t="s">
        <v>87</v>
      </c>
      <c r="E733" s="27" t="s">
        <v>87</v>
      </c>
      <c r="F733" s="24"/>
      <c r="G733" s="24"/>
      <c r="H733" s="24" t="s">
        <v>585</v>
      </c>
      <c r="I733" s="197" t="str">
        <f>CONCATENATE(H733,A733)</f>
        <v>862000089</v>
      </c>
      <c r="J733" s="28" t="s">
        <v>187</v>
      </c>
      <c r="K733" s="29">
        <v>6</v>
      </c>
      <c r="L733" s="88"/>
      <c r="M733" s="88"/>
      <c r="N733" s="165"/>
      <c r="O733" s="88"/>
      <c r="P733" s="29"/>
      <c r="Q733" s="30">
        <v>10000</v>
      </c>
      <c r="R733" s="22">
        <f>IF(K733=1,Q733+Q733*$C$770,IF(K733=2,Q733+Q733*$C$771,IF(K733=3,Q733+Q733*$C$772,IF(K733=4,Q733+Q733*$C$773,IF(K733=5,Q733+Q733*$C$774,IF(K733=6,Q733+Q733*$C$775))))))</f>
        <v>12431</v>
      </c>
      <c r="S733" s="22"/>
      <c r="T733" s="116"/>
      <c r="U733" s="111"/>
      <c r="V733" s="15"/>
    </row>
    <row r="734" spans="1:24" ht="15.75" customHeight="1" x14ac:dyDescent="0.3">
      <c r="A734" s="24" t="s">
        <v>55</v>
      </c>
      <c r="B734" s="25" t="s">
        <v>122</v>
      </c>
      <c r="C734" s="26">
        <v>2006</v>
      </c>
      <c r="D734" s="27" t="s">
        <v>87</v>
      </c>
      <c r="E734" s="27" t="s">
        <v>344</v>
      </c>
      <c r="F734" s="24"/>
      <c r="G734" s="24"/>
      <c r="H734" s="24" t="s">
        <v>562</v>
      </c>
      <c r="I734" s="197" t="str">
        <f>CONCATENATE(H734,A734)</f>
        <v>852500089</v>
      </c>
      <c r="J734" s="28" t="s">
        <v>1</v>
      </c>
      <c r="K734" s="29">
        <v>6</v>
      </c>
      <c r="L734" s="88"/>
      <c r="M734" s="88"/>
      <c r="N734" s="165"/>
      <c r="O734" s="88"/>
      <c r="P734" s="29"/>
      <c r="Q734" s="30">
        <v>1187868</v>
      </c>
      <c r="R734" s="22">
        <f>IF(K734=1,Q734+Q734*$C$770,IF(K734=2,Q734+Q734*$C$771,IF(K734=3,Q734+Q734*$C$772,IF(K734=4,Q734+Q734*$C$773,IF(K734=5,Q734+Q734*$C$774,IF(K734=6,Q734+Q734*$C$775))))))</f>
        <v>1476638.7108</v>
      </c>
      <c r="S734" s="22"/>
      <c r="T734" s="116"/>
      <c r="U734" s="111"/>
      <c r="V734" s="15"/>
      <c r="W734" s="32"/>
      <c r="X734" s="32"/>
    </row>
    <row r="735" spans="1:24" ht="15.75" customHeight="1" x14ac:dyDescent="0.3">
      <c r="A735" s="24" t="s">
        <v>57</v>
      </c>
      <c r="B735" s="25" t="s">
        <v>161</v>
      </c>
      <c r="C735" s="26">
        <v>2003</v>
      </c>
      <c r="D735" s="27" t="s">
        <v>87</v>
      </c>
      <c r="E735" s="27" t="s">
        <v>87</v>
      </c>
      <c r="F735" s="24"/>
      <c r="G735" s="24"/>
      <c r="H735" s="24" t="s">
        <v>569</v>
      </c>
      <c r="I735" s="197" t="str">
        <f>CONCATENATE(H735,A735)</f>
        <v>840700902</v>
      </c>
      <c r="J735" s="28" t="s">
        <v>2</v>
      </c>
      <c r="K735" s="29">
        <v>6</v>
      </c>
      <c r="L735" s="88"/>
      <c r="M735" s="88"/>
      <c r="N735" s="165"/>
      <c r="O735" s="88"/>
      <c r="P735" s="29"/>
      <c r="Q735" s="30">
        <v>88779</v>
      </c>
      <c r="R735" s="22">
        <f>IF(K735=1,Q735+Q735*$C$770,IF(K735=2,Q735+Q735*$C$771,IF(K735=3,Q735+Q735*$C$772,IF(K735=4,Q735+Q735*$C$773,IF(K735=5,Q735+Q735*$C$774,IF(K735=6,Q735+Q735*$C$775))))))</f>
        <v>110361.1749</v>
      </c>
      <c r="S735" s="22"/>
      <c r="T735" s="116"/>
      <c r="U735" s="111"/>
      <c r="V735" s="15"/>
    </row>
    <row r="736" spans="1:24" ht="15.75" customHeight="1" x14ac:dyDescent="0.3">
      <c r="A736" s="17" t="s">
        <v>57</v>
      </c>
      <c r="B736" s="21" t="s">
        <v>161</v>
      </c>
      <c r="C736" s="18">
        <v>2003</v>
      </c>
      <c r="D736" s="19" t="s">
        <v>13</v>
      </c>
      <c r="E736" s="27" t="s">
        <v>344</v>
      </c>
      <c r="F736" s="24"/>
      <c r="G736" s="24"/>
      <c r="H736" s="24" t="s">
        <v>592</v>
      </c>
      <c r="I736" s="197" t="str">
        <f>CONCATENATE(H736,A736)</f>
        <v>861900902</v>
      </c>
      <c r="J736" s="23" t="s">
        <v>184</v>
      </c>
      <c r="K736" s="20">
        <v>6</v>
      </c>
      <c r="L736" s="89"/>
      <c r="M736" s="89"/>
      <c r="N736" s="163"/>
      <c r="O736" s="89"/>
      <c r="P736" s="20"/>
      <c r="Q736" s="30">
        <v>30000</v>
      </c>
      <c r="R736" s="22">
        <f>IF(K736=1,Q736+Q736*$C$770,IF(K736=2,Q736+Q736*$C$771,IF(K736=3,Q736+Q736*$C$772,IF(K736=4,Q736+Q736*$C$773,IF(K736=5,Q736+Q736*$C$774,IF(K736=6,Q736+Q736*$C$775))))))</f>
        <v>37293</v>
      </c>
      <c r="S736" s="22"/>
      <c r="T736" s="116"/>
      <c r="U736" s="111"/>
      <c r="V736" s="15"/>
    </row>
    <row r="737" spans="1:24" ht="15.75" customHeight="1" x14ac:dyDescent="0.3">
      <c r="A737" s="24" t="s">
        <v>57</v>
      </c>
      <c r="B737" s="25" t="s">
        <v>161</v>
      </c>
      <c r="C737" s="26">
        <v>2003</v>
      </c>
      <c r="D737" s="27" t="s">
        <v>87</v>
      </c>
      <c r="E737" s="27" t="s">
        <v>344</v>
      </c>
      <c r="F737" s="24"/>
      <c r="G737" s="24"/>
      <c r="H737" s="24" t="s">
        <v>562</v>
      </c>
      <c r="I737" s="197" t="str">
        <f>CONCATENATE(H737,A737)</f>
        <v>852500902</v>
      </c>
      <c r="J737" s="28" t="s">
        <v>1</v>
      </c>
      <c r="K737" s="29">
        <v>6</v>
      </c>
      <c r="L737" s="88"/>
      <c r="M737" s="88"/>
      <c r="N737" s="165"/>
      <c r="O737" s="88"/>
      <c r="P737" s="29"/>
      <c r="Q737" s="30">
        <v>419926</v>
      </c>
      <c r="R737" s="22">
        <f>IF(K737=1,Q737+Q737*$C$770,IF(K737=2,Q737+Q737*$C$771,IF(K737=3,Q737+Q737*$C$772,IF(K737=4,Q737+Q737*$C$773,IF(K737=5,Q737+Q737*$C$774,IF(K737=6,Q737+Q737*$C$775))))))</f>
        <v>522010.01060000004</v>
      </c>
      <c r="S737" s="22"/>
      <c r="T737" s="116"/>
      <c r="U737" s="111"/>
      <c r="V737" s="15"/>
      <c r="W737" s="32"/>
      <c r="X737" s="32"/>
    </row>
    <row r="738" spans="1:24" ht="15.75" customHeight="1" x14ac:dyDescent="0.3">
      <c r="A738" s="24" t="s">
        <v>56</v>
      </c>
      <c r="B738" s="25" t="s">
        <v>163</v>
      </c>
      <c r="C738" s="26">
        <v>1977</v>
      </c>
      <c r="D738" s="27" t="s">
        <v>87</v>
      </c>
      <c r="E738" s="27" t="s">
        <v>87</v>
      </c>
      <c r="F738" s="24"/>
      <c r="G738" s="24"/>
      <c r="H738" s="24" t="s">
        <v>569</v>
      </c>
      <c r="I738" s="197" t="str">
        <f>CONCATENATE(H738,A738)</f>
        <v>840700921</v>
      </c>
      <c r="J738" s="28" t="s">
        <v>4</v>
      </c>
      <c r="K738" s="29">
        <v>6</v>
      </c>
      <c r="L738" s="88"/>
      <c r="M738" s="88"/>
      <c r="N738" s="165"/>
      <c r="O738" s="88"/>
      <c r="P738" s="29"/>
      <c r="Q738" s="30">
        <v>88779</v>
      </c>
      <c r="R738" s="22">
        <f>IF(K738=1,Q738+Q738*$C$770,IF(K738=2,Q738+Q738*$C$771,IF(K738=3,Q738+Q738*$C$772,IF(K738=4,Q738+Q738*$C$773,IF(K738=5,Q738+Q738*$C$774,IF(K738=6,Q738+Q738*$C$775))))))</f>
        <v>110361.1749</v>
      </c>
      <c r="S738" s="22"/>
      <c r="T738" s="116"/>
      <c r="U738" s="111"/>
      <c r="V738" s="15"/>
      <c r="W738" s="32"/>
      <c r="X738" s="32"/>
    </row>
    <row r="739" spans="1:24" ht="15.75" customHeight="1" x14ac:dyDescent="0.3">
      <c r="A739" s="17" t="s">
        <v>56</v>
      </c>
      <c r="B739" s="21" t="s">
        <v>163</v>
      </c>
      <c r="C739" s="18">
        <v>1977</v>
      </c>
      <c r="D739" s="19" t="s">
        <v>13</v>
      </c>
      <c r="E739" s="19" t="s">
        <v>344</v>
      </c>
      <c r="F739" s="17"/>
      <c r="G739" s="17"/>
      <c r="H739" s="17" t="s">
        <v>592</v>
      </c>
      <c r="I739" s="197" t="str">
        <f>CONCATENATE(H739,A739)</f>
        <v>861900921</v>
      </c>
      <c r="J739" s="23" t="s">
        <v>212</v>
      </c>
      <c r="K739" s="20">
        <v>6</v>
      </c>
      <c r="L739" s="89"/>
      <c r="M739" s="89"/>
      <c r="N739" s="163"/>
      <c r="O739" s="89"/>
      <c r="P739" s="20"/>
      <c r="Q739" s="22">
        <v>418000</v>
      </c>
      <c r="R739" s="22">
        <f>IF(K739=1,Q739+Q739*$C$770,IF(K739=2,Q739+Q739*$C$771,IF(K739=3,Q739+Q739*$C$772,IF(K739=4,Q739+Q739*$C$773,IF(K739=5,Q739+Q739*$C$774,IF(K739=6,Q739+Q739*$C$775))))))</f>
        <v>519615.8</v>
      </c>
      <c r="S739" s="22"/>
      <c r="T739" s="116"/>
      <c r="U739" s="111"/>
      <c r="V739" s="15"/>
      <c r="W739" s="32"/>
      <c r="X739" s="32"/>
    </row>
    <row r="740" spans="1:24" ht="15.75" customHeight="1" x14ac:dyDescent="0.3">
      <c r="A740" s="24" t="s">
        <v>58</v>
      </c>
      <c r="B740" s="25" t="s">
        <v>147</v>
      </c>
      <c r="C740" s="26">
        <v>1975</v>
      </c>
      <c r="D740" s="27" t="s">
        <v>87</v>
      </c>
      <c r="E740" s="27" t="s">
        <v>344</v>
      </c>
      <c r="F740" s="24"/>
      <c r="G740" s="24"/>
      <c r="H740" s="24" t="s">
        <v>567</v>
      </c>
      <c r="I740" s="197" t="str">
        <f>CONCATENATE(H740,A740)</f>
        <v>851100361</v>
      </c>
      <c r="J740" s="28" t="s">
        <v>185</v>
      </c>
      <c r="K740" s="29">
        <v>6</v>
      </c>
      <c r="L740" s="88"/>
      <c r="M740" s="88"/>
      <c r="N740" s="165"/>
      <c r="O740" s="88"/>
      <c r="P740" s="29"/>
      <c r="Q740" s="30">
        <v>204750</v>
      </c>
      <c r="R740" s="22">
        <f>IF(K740=1,Q740+Q740*$C$770,IF(K740=2,Q740+Q740*$C$771,IF(K740=3,Q740+Q740*$C$772,IF(K740=4,Q740+Q740*$C$773,IF(K740=5,Q740+Q740*$C$774,IF(K740=6,Q740+Q740*$C$775))))))</f>
        <v>254524.72500000001</v>
      </c>
      <c r="S740" s="22"/>
      <c r="T740" s="116"/>
      <c r="U740" s="111"/>
      <c r="V740" s="15"/>
      <c r="W740" s="32"/>
      <c r="X740" s="32"/>
    </row>
    <row r="741" spans="1:24" ht="15.75" customHeight="1" x14ac:dyDescent="0.3">
      <c r="A741" s="24" t="s">
        <v>58</v>
      </c>
      <c r="B741" s="25" t="s">
        <v>147</v>
      </c>
      <c r="C741" s="26">
        <v>1975</v>
      </c>
      <c r="D741" s="27" t="s">
        <v>87</v>
      </c>
      <c r="E741" s="27" t="s">
        <v>87</v>
      </c>
      <c r="F741" s="24"/>
      <c r="G741" s="24"/>
      <c r="H741" s="24" t="s">
        <v>569</v>
      </c>
      <c r="I741" s="197" t="str">
        <f>CONCATENATE(H741,A741)</f>
        <v>840700361</v>
      </c>
      <c r="J741" s="28" t="s">
        <v>4</v>
      </c>
      <c r="K741" s="29">
        <v>6</v>
      </c>
      <c r="L741" s="88"/>
      <c r="M741" s="88"/>
      <c r="N741" s="165"/>
      <c r="O741" s="88"/>
      <c r="P741" s="29"/>
      <c r="Q741" s="30">
        <v>88779</v>
      </c>
      <c r="R741" s="22">
        <f>IF(K741=1,Q741+Q741*$C$770,IF(K741=2,Q741+Q741*$C$771,IF(K741=3,Q741+Q741*$C$772,IF(K741=4,Q741+Q741*$C$773,IF(K741=5,Q741+Q741*$C$774,IF(K741=6,Q741+Q741*$C$775))))))</f>
        <v>110361.1749</v>
      </c>
      <c r="S741" s="22"/>
      <c r="T741" s="116"/>
      <c r="U741" s="111"/>
      <c r="V741" s="15"/>
    </row>
    <row r="742" spans="1:24" ht="15.75" customHeight="1" x14ac:dyDescent="0.3">
      <c r="A742" s="17" t="s">
        <v>58</v>
      </c>
      <c r="B742" s="21" t="s">
        <v>147</v>
      </c>
      <c r="C742" s="18">
        <v>1975</v>
      </c>
      <c r="D742" s="19" t="s">
        <v>13</v>
      </c>
      <c r="E742" s="27" t="s">
        <v>345</v>
      </c>
      <c r="F742" s="24"/>
      <c r="G742" s="24"/>
      <c r="H742" s="24" t="s">
        <v>592</v>
      </c>
      <c r="I742" s="197" t="str">
        <f>CONCATENATE(H742,A742)</f>
        <v>861900361</v>
      </c>
      <c r="J742" s="23" t="s">
        <v>184</v>
      </c>
      <c r="K742" s="20">
        <v>6</v>
      </c>
      <c r="L742" s="89"/>
      <c r="M742" s="89"/>
      <c r="N742" s="163"/>
      <c r="O742" s="89"/>
      <c r="P742" s="20"/>
      <c r="Q742" s="22">
        <v>55000</v>
      </c>
      <c r="R742" s="22">
        <f>IF(K742=1,Q742+Q742*$C$770,IF(K742=2,Q742+Q742*$C$771,IF(K742=3,Q742+Q742*$C$772,IF(K742=4,Q742+Q742*$C$773,IF(K742=5,Q742+Q742*$C$774,IF(K742=6,Q742+Q742*$C$775))))))</f>
        <v>68370.5</v>
      </c>
      <c r="S742" s="22"/>
      <c r="T742" s="116"/>
      <c r="U742" s="111"/>
      <c r="V742" s="15"/>
      <c r="W742" s="32"/>
      <c r="X742" s="32"/>
    </row>
    <row r="743" spans="1:24" ht="15.75" customHeight="1" x14ac:dyDescent="0.3">
      <c r="A743" s="24" t="s">
        <v>58</v>
      </c>
      <c r="B743" s="25" t="s">
        <v>147</v>
      </c>
      <c r="C743" s="26">
        <v>1975</v>
      </c>
      <c r="D743" s="27" t="s">
        <v>87</v>
      </c>
      <c r="E743" s="27" t="s">
        <v>344</v>
      </c>
      <c r="F743" s="24"/>
      <c r="G743" s="24"/>
      <c r="H743" s="24" t="s">
        <v>562</v>
      </c>
      <c r="I743" s="197" t="str">
        <f>CONCATENATE(H743,A743)</f>
        <v>852500361</v>
      </c>
      <c r="J743" s="28" t="s">
        <v>240</v>
      </c>
      <c r="K743" s="29">
        <v>6</v>
      </c>
      <c r="L743" s="88"/>
      <c r="M743" s="88"/>
      <c r="N743" s="165"/>
      <c r="O743" s="88"/>
      <c r="P743" s="29"/>
      <c r="Q743" s="30">
        <v>1037831</v>
      </c>
      <c r="R743" s="22">
        <f>IF(K743=1,Q743+Q743*$C$770,IF(K743=2,Q743+Q743*$C$771,IF(K743=3,Q743+Q743*$C$772,IF(K743=4,Q743+Q743*$C$773,IF(K743=5,Q743+Q743*$C$774,IF(K743=6,Q743+Q743*$C$775))))))</f>
        <v>1290127.7161000001</v>
      </c>
      <c r="S743" s="22"/>
      <c r="T743" s="116"/>
      <c r="U743" s="111"/>
      <c r="V743" s="15"/>
      <c r="W743" s="32"/>
      <c r="X743" s="32"/>
    </row>
    <row r="744" spans="1:24" ht="15.75" customHeight="1" x14ac:dyDescent="0.3">
      <c r="A744" s="24" t="s">
        <v>58</v>
      </c>
      <c r="B744" s="25" t="s">
        <v>147</v>
      </c>
      <c r="C744" s="26">
        <v>1975</v>
      </c>
      <c r="D744" s="27" t="s">
        <v>12</v>
      </c>
      <c r="E744" s="27" t="s">
        <v>344</v>
      </c>
      <c r="F744" s="24"/>
      <c r="G744" s="24"/>
      <c r="H744" s="24" t="s">
        <v>597</v>
      </c>
      <c r="I744" s="197" t="str">
        <f>CONCATENATE(H744,A744)</f>
        <v>861500361</v>
      </c>
      <c r="J744" s="28" t="s">
        <v>294</v>
      </c>
      <c r="K744" s="29">
        <v>6</v>
      </c>
      <c r="L744" s="88"/>
      <c r="M744" s="88"/>
      <c r="N744" s="165"/>
      <c r="O744" s="88"/>
      <c r="P744" s="29"/>
      <c r="Q744" s="30">
        <v>210000</v>
      </c>
      <c r="R744" s="22">
        <f>IF(K744=1,Q744+Q744*$C$770,IF(K744=2,Q744+Q744*$C$771,IF(K744=3,Q744+Q744*$C$772,IF(K744=4,Q744+Q744*$C$773,IF(K744=5,Q744+Q744*$C$774,IF(K744=6,Q744+Q744*$C$775))))))</f>
        <v>261051</v>
      </c>
      <c r="S744" s="22"/>
      <c r="T744" s="116"/>
      <c r="U744" s="111"/>
      <c r="V744" s="15"/>
    </row>
    <row r="745" spans="1:24" ht="15.75" customHeight="1" x14ac:dyDescent="0.3">
      <c r="A745" s="24" t="s">
        <v>71</v>
      </c>
      <c r="B745" s="25" t="s">
        <v>129</v>
      </c>
      <c r="C745" s="26">
        <v>1926</v>
      </c>
      <c r="D745" s="27" t="s">
        <v>87</v>
      </c>
      <c r="E745" s="27" t="s">
        <v>87</v>
      </c>
      <c r="F745" s="24"/>
      <c r="G745" s="24"/>
      <c r="H745" s="24" t="s">
        <v>569</v>
      </c>
      <c r="I745" s="197" t="str">
        <f>CONCATENATE(H745,A745)</f>
        <v>840700102</v>
      </c>
      <c r="J745" s="28" t="s">
        <v>4</v>
      </c>
      <c r="K745" s="29">
        <v>6</v>
      </c>
      <c r="L745" s="88"/>
      <c r="M745" s="88"/>
      <c r="N745" s="165"/>
      <c r="O745" s="88"/>
      <c r="P745" s="29"/>
      <c r="Q745" s="30">
        <v>88779</v>
      </c>
      <c r="R745" s="22">
        <f>IF(K745=1,Q745+Q745*$C$770,IF(K745=2,Q745+Q745*$C$771,IF(K745=3,Q745+Q745*$C$772,IF(K745=4,Q745+Q745*$C$773,IF(K745=5,Q745+Q745*$C$774,IF(K745=6,Q745+Q745*$C$775))))))</f>
        <v>110361.1749</v>
      </c>
      <c r="S745" s="22"/>
      <c r="T745" s="116"/>
      <c r="U745" s="111"/>
      <c r="V745" s="15"/>
      <c r="W745" s="32"/>
      <c r="X745" s="32"/>
    </row>
    <row r="746" spans="1:24" ht="15.75" customHeight="1" x14ac:dyDescent="0.3">
      <c r="A746" s="17" t="s">
        <v>59</v>
      </c>
      <c r="B746" s="21" t="s">
        <v>164</v>
      </c>
      <c r="C746" s="18">
        <v>1977</v>
      </c>
      <c r="D746" s="19" t="s">
        <v>0</v>
      </c>
      <c r="E746" s="19" t="s">
        <v>344</v>
      </c>
      <c r="F746" s="17"/>
      <c r="G746" s="17"/>
      <c r="H746" s="17" t="s">
        <v>576</v>
      </c>
      <c r="I746" s="197" t="str">
        <f>CONCATENATE(H746,A746)</f>
        <v>820200931</v>
      </c>
      <c r="J746" s="35" t="s">
        <v>319</v>
      </c>
      <c r="K746" s="20">
        <v>6</v>
      </c>
      <c r="L746" s="89"/>
      <c r="M746" s="89"/>
      <c r="N746" s="163"/>
      <c r="O746" s="89"/>
      <c r="P746" s="20"/>
      <c r="Q746" s="30">
        <v>2500000</v>
      </c>
      <c r="R746" s="22">
        <f>IF(K746=1,Q746+Q746*$C$770,IF(K746=2,Q746+Q746*$C$771,IF(K746=3,Q746+Q746*$C$772,IF(K746=4,Q746+Q746*$C$773,IF(K746=5,Q746+Q746*$C$774,IF(K746=6,Q746+Q746*$C$775))))))</f>
        <v>3107750</v>
      </c>
      <c r="S746" s="22"/>
      <c r="T746" s="116"/>
      <c r="U746" s="111"/>
      <c r="V746" s="15"/>
      <c r="W746" s="32"/>
      <c r="X746" s="32"/>
    </row>
    <row r="747" spans="1:24" ht="15.75" customHeight="1" x14ac:dyDescent="0.3">
      <c r="A747" s="24" t="s">
        <v>60</v>
      </c>
      <c r="B747" s="25" t="s">
        <v>154</v>
      </c>
      <c r="C747" s="26">
        <v>1990</v>
      </c>
      <c r="D747" s="27" t="s">
        <v>13</v>
      </c>
      <c r="E747" s="27" t="s">
        <v>344</v>
      </c>
      <c r="F747" s="24"/>
      <c r="G747" s="24"/>
      <c r="H747" s="24" t="s">
        <v>592</v>
      </c>
      <c r="I747" s="197" t="str">
        <f>CONCATENATE(H747,A747)</f>
        <v>861900471</v>
      </c>
      <c r="J747" s="28" t="s">
        <v>184</v>
      </c>
      <c r="K747" s="29">
        <v>6</v>
      </c>
      <c r="L747" s="88"/>
      <c r="M747" s="88"/>
      <c r="N747" s="165"/>
      <c r="O747" s="88"/>
      <c r="P747" s="29"/>
      <c r="Q747" s="30">
        <v>300000</v>
      </c>
      <c r="R747" s="22">
        <f>IF(K747=1,Q747+Q747*$C$770,IF(K747=2,Q747+Q747*$C$771,IF(K747=3,Q747+Q747*$C$772,IF(K747=4,Q747+Q747*$C$773,IF(K747=5,Q747+Q747*$C$774,IF(K747=6,Q747+Q747*$C$775))))))</f>
        <v>372930</v>
      </c>
      <c r="S747" s="22"/>
      <c r="T747" s="116"/>
      <c r="U747" s="111"/>
      <c r="V747" s="15"/>
      <c r="W747" s="32"/>
      <c r="X747" s="32"/>
    </row>
    <row r="748" spans="1:24" ht="15.75" customHeight="1" x14ac:dyDescent="0.3">
      <c r="A748" s="24" t="s">
        <v>60</v>
      </c>
      <c r="B748" s="25" t="s">
        <v>154</v>
      </c>
      <c r="C748" s="26">
        <v>1990</v>
      </c>
      <c r="D748" s="27" t="s">
        <v>12</v>
      </c>
      <c r="E748" s="27" t="s">
        <v>545</v>
      </c>
      <c r="F748" s="24"/>
      <c r="G748" s="24"/>
      <c r="H748" s="24" t="s">
        <v>567</v>
      </c>
      <c r="I748" s="197" t="str">
        <f>CONCATENATE(H748,A748)</f>
        <v>851100471</v>
      </c>
      <c r="J748" s="28" t="s">
        <v>518</v>
      </c>
      <c r="K748" s="29">
        <v>6</v>
      </c>
      <c r="L748" s="88"/>
      <c r="M748" s="88"/>
      <c r="N748" s="165"/>
      <c r="O748" s="88"/>
      <c r="P748" s="29"/>
      <c r="Q748" s="30">
        <v>500000</v>
      </c>
      <c r="R748" s="22">
        <f>IF(K748=1,Q748+Q748*$C$770,IF(K748=2,Q748+Q748*$C$771,IF(K748=3,Q748+Q748*$C$772,IF(K748=4,Q748+Q748*$C$773,IF(K748=5,Q748+Q748*$C$774,IF(K748=6,Q748+Q748*$C$775))))))</f>
        <v>621550</v>
      </c>
      <c r="S748" s="22"/>
      <c r="T748" s="116"/>
      <c r="U748" s="111"/>
      <c r="V748" s="15"/>
      <c r="W748" s="32"/>
      <c r="X748" s="32"/>
    </row>
    <row r="749" spans="1:24" ht="15.75" customHeight="1" x14ac:dyDescent="0.3">
      <c r="A749" s="24" t="s">
        <v>61</v>
      </c>
      <c r="B749" s="25" t="s">
        <v>153</v>
      </c>
      <c r="C749" s="26">
        <v>1990</v>
      </c>
      <c r="D749" s="27" t="s">
        <v>13</v>
      </c>
      <c r="E749" s="27" t="s">
        <v>344</v>
      </c>
      <c r="F749" s="24"/>
      <c r="G749" s="24"/>
      <c r="H749" s="24" t="s">
        <v>592</v>
      </c>
      <c r="I749" s="197" t="str">
        <f>CONCATENATE(H749,A749)</f>
        <v>861900472</v>
      </c>
      <c r="J749" s="28" t="s">
        <v>184</v>
      </c>
      <c r="K749" s="29">
        <v>6</v>
      </c>
      <c r="L749" s="88"/>
      <c r="M749" s="88"/>
      <c r="N749" s="165"/>
      <c r="O749" s="88"/>
      <c r="P749" s="29"/>
      <c r="Q749" s="30">
        <v>166000</v>
      </c>
      <c r="R749" s="22">
        <f>IF(K749=1,Q749+Q749*$C$770,IF(K749=2,Q749+Q749*$C$771,IF(K749=3,Q749+Q749*$C$772,IF(K749=4,Q749+Q749*$C$773,IF(K749=5,Q749+Q749*$C$774,IF(K749=6,Q749+Q749*$C$775))))))</f>
        <v>206354.6</v>
      </c>
      <c r="S749" s="22"/>
      <c r="T749" s="116"/>
      <c r="U749" s="111"/>
      <c r="V749" s="15"/>
      <c r="W749" s="32"/>
      <c r="X749" s="32"/>
    </row>
    <row r="750" spans="1:24" ht="15.75" customHeight="1" x14ac:dyDescent="0.3">
      <c r="A750" s="24" t="s">
        <v>64</v>
      </c>
      <c r="B750" s="25" t="s">
        <v>170</v>
      </c>
      <c r="C750" s="26">
        <v>1998</v>
      </c>
      <c r="D750" s="27" t="s">
        <v>87</v>
      </c>
      <c r="E750" s="27" t="s">
        <v>87</v>
      </c>
      <c r="F750" s="24"/>
      <c r="G750" s="24"/>
      <c r="H750" s="24" t="s">
        <v>569</v>
      </c>
      <c r="I750" s="197" t="str">
        <f>CONCATENATE(H750,A750)</f>
        <v>840702061</v>
      </c>
      <c r="J750" s="28" t="s">
        <v>2</v>
      </c>
      <c r="K750" s="29">
        <v>6</v>
      </c>
      <c r="L750" s="88"/>
      <c r="M750" s="88"/>
      <c r="N750" s="165"/>
      <c r="O750" s="88"/>
      <c r="P750" s="29"/>
      <c r="Q750" s="30">
        <v>88779</v>
      </c>
      <c r="R750" s="22">
        <f>IF(K750=1,Q750+Q750*$C$770,IF(K750=2,Q750+Q750*$C$771,IF(K750=3,Q750+Q750*$C$772,IF(K750=4,Q750+Q750*$C$773,IF(K750=5,Q750+Q750*$C$774,IF(K750=6,Q750+Q750*$C$775))))))</f>
        <v>110361.1749</v>
      </c>
      <c r="S750" s="22"/>
      <c r="T750" s="116"/>
      <c r="U750" s="112"/>
      <c r="V750" s="15"/>
      <c r="W750" s="32"/>
      <c r="X750" s="32"/>
    </row>
    <row r="751" spans="1:24" ht="15.75" customHeight="1" x14ac:dyDescent="0.3">
      <c r="A751" s="24" t="s">
        <v>64</v>
      </c>
      <c r="B751" s="25" t="s">
        <v>170</v>
      </c>
      <c r="C751" s="26">
        <v>1998</v>
      </c>
      <c r="D751" s="27" t="s">
        <v>13</v>
      </c>
      <c r="E751" s="27" t="s">
        <v>345</v>
      </c>
      <c r="F751" s="24"/>
      <c r="G751" s="24"/>
      <c r="H751" s="24" t="s">
        <v>592</v>
      </c>
      <c r="I751" s="197" t="str">
        <f>CONCATENATE(H751,A751)</f>
        <v>861902061</v>
      </c>
      <c r="J751" s="28" t="s">
        <v>184</v>
      </c>
      <c r="K751" s="29">
        <v>6</v>
      </c>
      <c r="L751" s="88"/>
      <c r="M751" s="88"/>
      <c r="N751" s="165"/>
      <c r="O751" s="88"/>
      <c r="P751" s="29"/>
      <c r="Q751" s="30">
        <v>13000</v>
      </c>
      <c r="R751" s="22">
        <f>IF(K751=1,Q751+Q751*$C$770,IF(K751=2,Q751+Q751*$C$771,IF(K751=3,Q751+Q751*$C$772,IF(K751=4,Q751+Q751*$C$773,IF(K751=5,Q751+Q751*$C$774,IF(K751=6,Q751+Q751*$C$775))))))</f>
        <v>16160.3</v>
      </c>
      <c r="S751" s="22"/>
      <c r="T751" s="116"/>
      <c r="U751" s="112"/>
      <c r="V751" s="15"/>
      <c r="W751" s="32"/>
      <c r="X751" s="32"/>
    </row>
    <row r="752" spans="1:24" ht="15.75" customHeight="1" x14ac:dyDescent="0.3">
      <c r="A752" s="24" t="s">
        <v>67</v>
      </c>
      <c r="B752" s="25" t="s">
        <v>173</v>
      </c>
      <c r="C752" s="26">
        <v>2005</v>
      </c>
      <c r="D752" s="27" t="s">
        <v>87</v>
      </c>
      <c r="E752" s="27" t="s">
        <v>87</v>
      </c>
      <c r="F752" s="24"/>
      <c r="G752" s="24"/>
      <c r="H752" s="24" t="s">
        <v>562</v>
      </c>
      <c r="I752" s="197" t="str">
        <f>CONCATENATE(H752,A752)</f>
        <v>852502091</v>
      </c>
      <c r="J752" s="28" t="s">
        <v>235</v>
      </c>
      <c r="K752" s="29">
        <v>6</v>
      </c>
      <c r="L752" s="88"/>
      <c r="M752" s="88"/>
      <c r="N752" s="165"/>
      <c r="O752" s="88"/>
      <c r="P752" s="29"/>
      <c r="Q752" s="30">
        <v>530562</v>
      </c>
      <c r="R752" s="22">
        <f>IF(K752=1,Q752+Q752*$C$770,IF(K752=2,Q752+Q752*$C$771,IF(K752=3,Q752+Q752*$C$772,IF(K752=4,Q752+Q752*$C$773,IF(K752=5,Q752+Q752*$C$774,IF(K752=6,Q752+Q752*$C$775))))))</f>
        <v>659541.62219999998</v>
      </c>
      <c r="S752" s="22"/>
      <c r="T752" s="116"/>
      <c r="U752" s="112"/>
      <c r="V752" s="15"/>
      <c r="W752" s="32"/>
      <c r="X752" s="32"/>
    </row>
    <row r="753" spans="1:24" ht="15.75" customHeight="1" x14ac:dyDescent="0.3">
      <c r="A753" s="24" t="s">
        <v>68</v>
      </c>
      <c r="B753" s="25" t="s">
        <v>149</v>
      </c>
      <c r="C753" s="26">
        <v>1987</v>
      </c>
      <c r="D753" s="27" t="s">
        <v>87</v>
      </c>
      <c r="E753" s="27" t="s">
        <v>344</v>
      </c>
      <c r="F753" s="24"/>
      <c r="G753" s="24"/>
      <c r="H753" s="24" t="s">
        <v>562</v>
      </c>
      <c r="I753" s="197" t="str">
        <f>CONCATENATE(H753,A753)</f>
        <v>852500411</v>
      </c>
      <c r="J753" s="28" t="s">
        <v>277</v>
      </c>
      <c r="K753" s="29">
        <v>6</v>
      </c>
      <c r="L753" s="88"/>
      <c r="M753" s="88"/>
      <c r="N753" s="165"/>
      <c r="O753" s="88"/>
      <c r="P753" s="29"/>
      <c r="Q753" s="30">
        <v>340000</v>
      </c>
      <c r="R753" s="22">
        <f>IF(K753=1,Q753+Q753*$C$770,IF(K753=2,Q753+Q753*$C$771,IF(K753=3,Q753+Q753*$C$772,IF(K753=4,Q753+Q753*$C$773,IF(K753=5,Q753+Q753*$C$774,IF(K753=6,Q753+Q753*$C$775))))))</f>
        <v>422654</v>
      </c>
      <c r="S753" s="22"/>
      <c r="T753" s="116"/>
      <c r="U753" s="112"/>
      <c r="V753" s="15"/>
      <c r="W753" s="32"/>
      <c r="X753" s="32"/>
    </row>
    <row r="754" spans="1:24" ht="15.75" customHeight="1" x14ac:dyDescent="0.3">
      <c r="A754" s="24" t="s">
        <v>68</v>
      </c>
      <c r="B754" s="25" t="s">
        <v>149</v>
      </c>
      <c r="C754" s="26">
        <v>1987</v>
      </c>
      <c r="D754" s="27" t="s">
        <v>13</v>
      </c>
      <c r="E754" s="27" t="s">
        <v>345</v>
      </c>
      <c r="F754" s="24"/>
      <c r="G754" s="24"/>
      <c r="H754" s="24" t="s">
        <v>592</v>
      </c>
      <c r="I754" s="197" t="str">
        <f>CONCATENATE(H754,A754)</f>
        <v>861900411</v>
      </c>
      <c r="J754" s="28" t="s">
        <v>184</v>
      </c>
      <c r="K754" s="29">
        <v>6</v>
      </c>
      <c r="L754" s="88"/>
      <c r="M754" s="88"/>
      <c r="N754" s="165"/>
      <c r="O754" s="88"/>
      <c r="P754" s="29"/>
      <c r="Q754" s="30">
        <v>28980</v>
      </c>
      <c r="R754" s="22">
        <f>IF(K754=1,Q754+Q754*$C$770,IF(K754=2,Q754+Q754*$C$771,IF(K754=3,Q754+Q754*$C$772,IF(K754=4,Q754+Q754*$C$773,IF(K754=5,Q754+Q754*$C$774,IF(K754=6,Q754+Q754*$C$775))))))</f>
        <v>36025.038</v>
      </c>
      <c r="S754" s="22"/>
      <c r="T754" s="116"/>
      <c r="U754" s="112"/>
      <c r="V754" s="15"/>
      <c r="W754" s="32"/>
      <c r="X754" s="32"/>
    </row>
    <row r="755" spans="1:24" ht="15.75" customHeight="1" x14ac:dyDescent="0.3">
      <c r="A755" s="17" t="s">
        <v>69</v>
      </c>
      <c r="B755" s="21" t="s">
        <v>104</v>
      </c>
      <c r="C755" s="18">
        <v>1995</v>
      </c>
      <c r="D755" s="19" t="s">
        <v>13</v>
      </c>
      <c r="E755" s="27" t="s">
        <v>344</v>
      </c>
      <c r="F755" s="24"/>
      <c r="G755" s="24"/>
      <c r="H755" s="24" t="s">
        <v>585</v>
      </c>
      <c r="I755" s="197" t="str">
        <f>CONCATENATE(H755,A755)</f>
        <v>862000057</v>
      </c>
      <c r="J755" s="23" t="s">
        <v>184</v>
      </c>
      <c r="K755" s="20">
        <v>6</v>
      </c>
      <c r="L755" s="89"/>
      <c r="M755" s="89"/>
      <c r="N755" s="163"/>
      <c r="O755" s="89"/>
      <c r="P755" s="20"/>
      <c r="Q755" s="30">
        <v>80000</v>
      </c>
      <c r="R755" s="22">
        <f>IF(K755=1,Q755+Q755*$C$770,IF(K755=2,Q755+Q755*$C$771,IF(K755=3,Q755+Q755*$C$772,IF(K755=4,Q755+Q755*$C$773,IF(K755=5,Q755+Q755*$C$774,IF(K755=6,Q755+Q755*$C$775))))))</f>
        <v>99448</v>
      </c>
      <c r="S755" s="22"/>
      <c r="T755" s="116"/>
      <c r="U755" s="112"/>
      <c r="V755" s="15"/>
      <c r="W755" s="32"/>
      <c r="X755" s="32"/>
    </row>
    <row r="756" spans="1:24" ht="15.75" customHeight="1" x14ac:dyDescent="0.3">
      <c r="A756" s="24" t="s">
        <v>72</v>
      </c>
      <c r="B756" s="25" t="s">
        <v>128</v>
      </c>
      <c r="C756" s="26">
        <v>2007</v>
      </c>
      <c r="D756" s="27" t="s">
        <v>87</v>
      </c>
      <c r="E756" s="27" t="s">
        <v>344</v>
      </c>
      <c r="F756" s="24"/>
      <c r="G756" s="24"/>
      <c r="H756" s="24" t="s">
        <v>562</v>
      </c>
      <c r="I756" s="197" t="str">
        <f>CONCATENATE(H756,A756)</f>
        <v>852500101</v>
      </c>
      <c r="J756" s="28" t="s">
        <v>1</v>
      </c>
      <c r="K756" s="29">
        <v>6</v>
      </c>
      <c r="L756" s="88"/>
      <c r="M756" s="88"/>
      <c r="N756" s="165"/>
      <c r="O756" s="88"/>
      <c r="P756" s="29"/>
      <c r="Q756" s="30">
        <v>1187868</v>
      </c>
      <c r="R756" s="22">
        <f>IF(K756=1,Q756+Q756*$C$770,IF(K756=2,Q756+Q756*$C$771,IF(K756=3,Q756+Q756*$C$772,IF(K756=4,Q756+Q756*$C$773,IF(K756=5,Q756+Q756*$C$774,IF(K756=6,Q756+Q756*$C$775))))))</f>
        <v>1476638.7108</v>
      </c>
      <c r="S756" s="22"/>
      <c r="T756" s="116"/>
      <c r="U756" s="112"/>
      <c r="V756" s="15"/>
      <c r="W756" s="32"/>
      <c r="X756" s="32"/>
    </row>
    <row r="757" spans="1:24" ht="15.75" customHeight="1" x14ac:dyDescent="0.3">
      <c r="A757" s="24" t="s">
        <v>73</v>
      </c>
      <c r="B757" s="21" t="s">
        <v>113</v>
      </c>
      <c r="C757" s="18">
        <v>2000</v>
      </c>
      <c r="D757" s="19" t="s">
        <v>13</v>
      </c>
      <c r="E757" s="27" t="s">
        <v>345</v>
      </c>
      <c r="F757" s="24"/>
      <c r="G757" s="24"/>
      <c r="H757" s="24" t="s">
        <v>592</v>
      </c>
      <c r="I757" s="197" t="str">
        <f>CONCATENATE(H757,A757)</f>
        <v>861900072</v>
      </c>
      <c r="J757" s="23" t="s">
        <v>184</v>
      </c>
      <c r="K757" s="20">
        <v>6</v>
      </c>
      <c r="L757" s="89"/>
      <c r="M757" s="89"/>
      <c r="N757" s="163"/>
      <c r="O757" s="89"/>
      <c r="P757" s="20"/>
      <c r="Q757" s="30">
        <v>30000</v>
      </c>
      <c r="R757" s="22">
        <f>IF(K757=1,Q757+Q757*$C$770,IF(K757=2,Q757+Q757*$C$771,IF(K757=3,Q757+Q757*$C$772,IF(K757=4,Q757+Q757*$C$773,IF(K757=5,Q757+Q757*$C$774,IF(K757=6,Q757+Q757*$C$775))))))</f>
        <v>37293</v>
      </c>
      <c r="S757" s="22"/>
      <c r="T757" s="116"/>
      <c r="U757" s="112"/>
      <c r="V757" s="15"/>
      <c r="W757" s="32"/>
      <c r="X757" s="32"/>
    </row>
    <row r="758" spans="1:24" ht="15.75" customHeight="1" x14ac:dyDescent="0.3">
      <c r="A758" s="24" t="s">
        <v>81</v>
      </c>
      <c r="B758" s="21" t="s">
        <v>152</v>
      </c>
      <c r="C758" s="18">
        <v>1990</v>
      </c>
      <c r="D758" s="19" t="s">
        <v>13</v>
      </c>
      <c r="E758" s="27" t="s">
        <v>344</v>
      </c>
      <c r="F758" s="24"/>
      <c r="G758" s="24"/>
      <c r="H758" s="24" t="s">
        <v>592</v>
      </c>
      <c r="I758" s="197" t="str">
        <f>CONCATENATE(H758,A758)</f>
        <v>861900461</v>
      </c>
      <c r="J758" s="23" t="s">
        <v>184</v>
      </c>
      <c r="K758" s="20">
        <v>6</v>
      </c>
      <c r="L758" s="89"/>
      <c r="M758" s="89"/>
      <c r="N758" s="163"/>
      <c r="O758" s="89"/>
      <c r="P758" s="20"/>
      <c r="Q758" s="30">
        <v>194400</v>
      </c>
      <c r="R758" s="22">
        <f>IF(K758=1,Q758+Q758*$C$770,IF(K758=2,Q758+Q758*$C$771,IF(K758=3,Q758+Q758*$C$772,IF(K758=4,Q758+Q758*$C$773,IF(K758=5,Q758+Q758*$C$774,IF(K758=6,Q758+Q758*$C$775))))))</f>
        <v>241658.64</v>
      </c>
      <c r="S758" s="22"/>
      <c r="T758" s="116"/>
      <c r="U758" s="112"/>
      <c r="V758" s="15"/>
      <c r="W758" s="32"/>
      <c r="X758" s="32"/>
    </row>
    <row r="759" spans="1:24" ht="15.75" customHeight="1" x14ac:dyDescent="0.3">
      <c r="A759" s="24" t="s">
        <v>78</v>
      </c>
      <c r="B759" s="25" t="s">
        <v>120</v>
      </c>
      <c r="C759" s="26">
        <v>2007</v>
      </c>
      <c r="D759" s="27" t="s">
        <v>87</v>
      </c>
      <c r="E759" s="27" t="s">
        <v>344</v>
      </c>
      <c r="F759" s="24"/>
      <c r="G759" s="24"/>
      <c r="H759" s="24" t="s">
        <v>562</v>
      </c>
      <c r="I759" s="197" t="str">
        <f>CONCATENATE(H759,A759)</f>
        <v>852500085</v>
      </c>
      <c r="J759" s="28" t="s">
        <v>1</v>
      </c>
      <c r="K759" s="29">
        <v>6</v>
      </c>
      <c r="L759" s="88"/>
      <c r="M759" s="88"/>
      <c r="N759" s="165"/>
      <c r="O759" s="88"/>
      <c r="P759" s="29"/>
      <c r="Q759" s="30">
        <v>419926</v>
      </c>
      <c r="R759" s="22">
        <f>IF(K759=1,Q759+Q759*$C$770,IF(K759=2,Q759+Q759*$C$771,IF(K759=3,Q759+Q759*$C$772,IF(K759=4,Q759+Q759*$C$773,IF(K759=5,Q759+Q759*$C$774,IF(K759=6,Q759+Q759*$C$775))))))</f>
        <v>522010.01060000004</v>
      </c>
      <c r="S759" s="22"/>
      <c r="T759" s="116"/>
      <c r="U759" s="112"/>
      <c r="V759" s="15"/>
      <c r="W759" s="32"/>
      <c r="X759" s="32"/>
    </row>
    <row r="760" spans="1:24" ht="15.75" customHeight="1" x14ac:dyDescent="0.3">
      <c r="A760" s="24" t="s">
        <v>79</v>
      </c>
      <c r="B760" s="25" t="s">
        <v>131</v>
      </c>
      <c r="C760" s="26">
        <v>2008</v>
      </c>
      <c r="D760" s="27" t="s">
        <v>87</v>
      </c>
      <c r="E760" s="27" t="s">
        <v>87</v>
      </c>
      <c r="F760" s="24"/>
      <c r="G760" s="24"/>
      <c r="H760" s="24" t="s">
        <v>562</v>
      </c>
      <c r="I760" s="197" t="str">
        <f>CONCATENATE(H760,A760)</f>
        <v>852500110</v>
      </c>
      <c r="J760" s="28" t="s">
        <v>235</v>
      </c>
      <c r="K760" s="29">
        <v>6</v>
      </c>
      <c r="L760" s="88"/>
      <c r="M760" s="88"/>
      <c r="N760" s="165"/>
      <c r="O760" s="88"/>
      <c r="P760" s="29"/>
      <c r="Q760" s="30">
        <v>706178</v>
      </c>
      <c r="R760" s="22">
        <f>IF(K760=1,Q760+Q760*$C$770,IF(K760=2,Q760+Q760*$C$771,IF(K760=3,Q760+Q760*$C$772,IF(K760=4,Q760+Q760*$C$773,IF(K760=5,Q760+Q760*$C$774,IF(K760=6,Q760+Q760*$C$775))))))</f>
        <v>877849.87179999996</v>
      </c>
      <c r="S760" s="22"/>
      <c r="T760" s="116"/>
      <c r="U760" s="112"/>
      <c r="V760" s="15"/>
      <c r="W760" s="32"/>
      <c r="X760" s="32"/>
    </row>
    <row r="761" spans="1:24" ht="15.75" customHeight="1" x14ac:dyDescent="0.3">
      <c r="A761" s="24" t="s">
        <v>83</v>
      </c>
      <c r="B761" s="21" t="s">
        <v>108</v>
      </c>
      <c r="C761" s="18">
        <v>1998</v>
      </c>
      <c r="D761" s="19" t="s">
        <v>13</v>
      </c>
      <c r="E761" s="27" t="s">
        <v>345</v>
      </c>
      <c r="F761" s="24"/>
      <c r="G761" s="24"/>
      <c r="H761" s="24" t="s">
        <v>592</v>
      </c>
      <c r="I761" s="197" t="str">
        <f>CONCATENATE(H761,A761)</f>
        <v>861900063</v>
      </c>
      <c r="J761" s="23" t="s">
        <v>184</v>
      </c>
      <c r="K761" s="20">
        <v>6</v>
      </c>
      <c r="L761" s="89"/>
      <c r="M761" s="89"/>
      <c r="N761" s="163"/>
      <c r="O761" s="89"/>
      <c r="P761" s="20"/>
      <c r="Q761" s="30">
        <v>20000</v>
      </c>
      <c r="R761" s="22">
        <f>IF(K761=1,Q761+Q761*$C$770,IF(K761=2,Q761+Q761*$C$771,IF(K761=3,Q761+Q761*$C$772,IF(K761=4,Q761+Q761*$C$773,IF(K761=5,Q761+Q761*$C$774,IF(K761=6,Q761+Q761*$C$775))))))</f>
        <v>24862</v>
      </c>
      <c r="S761" s="22"/>
      <c r="T761" s="116"/>
      <c r="U761" s="112"/>
      <c r="V761" s="15"/>
    </row>
    <row r="762" spans="1:24" ht="15.75" customHeight="1" x14ac:dyDescent="0.3">
      <c r="A762" s="219" t="s">
        <v>80</v>
      </c>
      <c r="B762" s="21" t="s">
        <v>124</v>
      </c>
      <c r="C762" s="18">
        <v>1958</v>
      </c>
      <c r="D762" s="19" t="s">
        <v>13</v>
      </c>
      <c r="E762" s="27" t="s">
        <v>344</v>
      </c>
      <c r="F762" s="24"/>
      <c r="G762" s="24"/>
      <c r="H762" s="24" t="s">
        <v>592</v>
      </c>
      <c r="I762" s="197" t="str">
        <f>CONCATENATE(H762,A762)</f>
        <v>861900091</v>
      </c>
      <c r="J762" s="23" t="s">
        <v>184</v>
      </c>
      <c r="K762" s="20">
        <v>6</v>
      </c>
      <c r="L762" s="89"/>
      <c r="M762" s="89"/>
      <c r="N762" s="163"/>
      <c r="O762" s="89"/>
      <c r="P762" s="20"/>
      <c r="Q762" s="30">
        <v>220000</v>
      </c>
      <c r="R762" s="22">
        <f>IF(K762=1,Q762+Q762*$C$770,IF(K762=2,Q762+Q762*$C$771,IF(K762=3,Q762+Q762*$C$772,IF(K762=4,Q762+Q762*$C$773,IF(K762=5,Q762+Q762*$C$774,IF(K762=6,Q762+Q762*$C$775))))))</f>
        <v>273482</v>
      </c>
      <c r="S762" s="22"/>
      <c r="T762" s="116"/>
      <c r="U762" s="112"/>
      <c r="V762" s="15"/>
    </row>
    <row r="763" spans="1:24" ht="15.75" customHeight="1" x14ac:dyDescent="0.3">
      <c r="A763" s="219" t="s">
        <v>80</v>
      </c>
      <c r="B763" s="25" t="s">
        <v>124</v>
      </c>
      <c r="C763" s="26">
        <v>1958</v>
      </c>
      <c r="D763" s="27" t="s">
        <v>12</v>
      </c>
      <c r="E763" s="27" t="s">
        <v>545</v>
      </c>
      <c r="F763" s="24"/>
      <c r="G763" s="24"/>
      <c r="H763" s="24" t="s">
        <v>567</v>
      </c>
      <c r="I763" s="197" t="str">
        <f>CONCATENATE(H763,A763)</f>
        <v>851100091</v>
      </c>
      <c r="J763" s="28" t="s">
        <v>547</v>
      </c>
      <c r="K763" s="29">
        <v>6</v>
      </c>
      <c r="L763" s="88"/>
      <c r="M763" s="88"/>
      <c r="N763" s="165"/>
      <c r="O763" s="88"/>
      <c r="P763" s="29"/>
      <c r="Q763" s="30">
        <v>400000</v>
      </c>
      <c r="R763" s="22">
        <f>IF(K763=1,Q763+Q763*$C$770,IF(K763=2,Q763+Q763*$C$771,IF(K763=3,Q763+Q763*$C$772,IF(K763=4,Q763+Q763*$C$773,IF(K763=5,Q763+Q763*$C$774,IF(K763=6,Q763+Q763*$C$775))))))</f>
        <v>497240</v>
      </c>
      <c r="S763" s="22"/>
      <c r="T763" s="116"/>
      <c r="U763" s="112"/>
    </row>
    <row r="764" spans="1:24" ht="15.75" customHeight="1" x14ac:dyDescent="0.3">
      <c r="A764" s="24" t="s">
        <v>84</v>
      </c>
      <c r="B764" s="25" t="s">
        <v>123</v>
      </c>
      <c r="C764" s="26">
        <v>2006</v>
      </c>
      <c r="D764" s="27" t="s">
        <v>87</v>
      </c>
      <c r="E764" s="27" t="s">
        <v>87</v>
      </c>
      <c r="F764" s="24"/>
      <c r="G764" s="24"/>
      <c r="H764" s="24" t="s">
        <v>569</v>
      </c>
      <c r="I764" s="197" t="str">
        <f>CONCATENATE(H764,A764)</f>
        <v>840700090</v>
      </c>
      <c r="J764" s="28" t="s">
        <v>4</v>
      </c>
      <c r="K764" s="29">
        <v>6</v>
      </c>
      <c r="L764" s="88"/>
      <c r="M764" s="88"/>
      <c r="N764" s="165"/>
      <c r="O764" s="88"/>
      <c r="P764" s="29"/>
      <c r="Q764" s="30">
        <v>88779</v>
      </c>
      <c r="R764" s="22">
        <f>IF(K764=1,Q764+Q764*$C$770,IF(K764=2,Q764+Q764*$C$771,IF(K764=3,Q764+Q764*$C$772,IF(K764=4,Q764+Q764*$C$773,IF(K764=5,Q764+Q764*$C$774,IF(K764=6,Q764+Q764*$C$775))))))</f>
        <v>110361.1749</v>
      </c>
      <c r="S764" s="22"/>
      <c r="T764" s="116"/>
      <c r="U764" s="112"/>
      <c r="V764" s="15"/>
    </row>
    <row r="765" spans="1:24" ht="15.75" customHeight="1" x14ac:dyDescent="0.3">
      <c r="A765" s="24" t="s">
        <v>84</v>
      </c>
      <c r="B765" s="25" t="s">
        <v>123</v>
      </c>
      <c r="C765" s="26">
        <v>2006</v>
      </c>
      <c r="D765" s="27" t="s">
        <v>87</v>
      </c>
      <c r="E765" s="27" t="s">
        <v>344</v>
      </c>
      <c r="F765" s="24"/>
      <c r="G765" s="24"/>
      <c r="H765" s="24" t="s">
        <v>562</v>
      </c>
      <c r="I765" s="197" t="str">
        <f>CONCATENATE(H765,A765)</f>
        <v>852500090</v>
      </c>
      <c r="J765" s="28" t="s">
        <v>1</v>
      </c>
      <c r="K765" s="29">
        <v>6</v>
      </c>
      <c r="L765" s="88"/>
      <c r="M765" s="88"/>
      <c r="N765" s="165"/>
      <c r="O765" s="88"/>
      <c r="P765" s="29"/>
      <c r="Q765" s="30">
        <v>1187868</v>
      </c>
      <c r="R765" s="22">
        <f>IF(K765=1,Q765+Q765*$C$770,IF(K765=2,Q765+Q765*$C$771,IF(K765=3,Q765+Q765*$C$772,IF(K765=4,Q765+Q765*$C$773,IF(K765=5,Q765+Q765*$C$774,IF(K765=6,Q765+Q765*$C$775))))))</f>
        <v>1476638.7108</v>
      </c>
      <c r="S765" s="22"/>
      <c r="T765" s="116"/>
      <c r="U765" s="112"/>
      <c r="V765" s="15"/>
      <c r="W765" s="32"/>
      <c r="X765" s="32"/>
    </row>
    <row r="766" spans="1:24" ht="15.75" customHeight="1" x14ac:dyDescent="0.3">
      <c r="A766" s="17" t="s">
        <v>85</v>
      </c>
      <c r="B766" s="21" t="s">
        <v>135</v>
      </c>
      <c r="C766" s="18">
        <v>1977</v>
      </c>
      <c r="D766" s="19" t="s">
        <v>13</v>
      </c>
      <c r="E766" s="27" t="s">
        <v>344</v>
      </c>
      <c r="F766" s="24"/>
      <c r="G766" s="24"/>
      <c r="H766" s="24" t="s">
        <v>592</v>
      </c>
      <c r="I766" s="197" t="str">
        <f>CONCATENATE(H766,A766)</f>
        <v>861900132</v>
      </c>
      <c r="J766" s="23" t="s">
        <v>184</v>
      </c>
      <c r="K766" s="20">
        <v>6</v>
      </c>
      <c r="L766" s="89"/>
      <c r="M766" s="89"/>
      <c r="N766" s="163"/>
      <c r="O766" s="89"/>
      <c r="P766" s="20"/>
      <c r="Q766" s="30">
        <v>432000</v>
      </c>
      <c r="R766" s="22">
        <f>IF(K766=1,Q766+Q766*$C$770,IF(K766=2,Q766+Q766*$C$771,IF(K766=3,Q766+Q766*$C$772,IF(K766=4,Q766+Q766*$C$773,IF(K766=5,Q766+Q766*$C$774,IF(K766=6,Q766+Q766*$C$775))))))</f>
        <v>537019.19999999995</v>
      </c>
      <c r="S766" s="22"/>
      <c r="T766" s="116"/>
      <c r="U766" s="112"/>
    </row>
    <row r="767" spans="1:24" ht="15.75" customHeight="1" x14ac:dyDescent="0.3">
      <c r="A767" s="147"/>
      <c r="B767" s="131"/>
      <c r="C767" s="132"/>
      <c r="D767" s="121"/>
      <c r="E767" s="120"/>
      <c r="F767" s="120"/>
      <c r="G767" s="120"/>
      <c r="H767" s="120"/>
      <c r="I767" s="120"/>
      <c r="J767" s="133"/>
      <c r="K767" s="134"/>
      <c r="L767" s="135"/>
      <c r="M767" s="135"/>
      <c r="N767" s="169"/>
      <c r="O767" s="135"/>
      <c r="P767" s="134"/>
      <c r="Q767" s="123"/>
      <c r="R767" s="123"/>
      <c r="S767" s="123"/>
      <c r="T767" s="122"/>
      <c r="U767" s="124"/>
    </row>
    <row r="768" spans="1:24" ht="15.75" customHeight="1" x14ac:dyDescent="0.3">
      <c r="A768" s="146"/>
      <c r="B768" s="131"/>
      <c r="C768" s="132"/>
      <c r="D768" s="121"/>
      <c r="E768" s="120"/>
      <c r="F768" s="120"/>
      <c r="G768" s="120"/>
      <c r="H768" s="120"/>
      <c r="I768" s="120"/>
      <c r="J768" s="133"/>
      <c r="K768" s="134"/>
      <c r="L768" s="135"/>
      <c r="M768" s="135"/>
      <c r="N768" s="169"/>
      <c r="O768" s="135"/>
      <c r="P768" s="134"/>
      <c r="Q768" s="123"/>
      <c r="R768" s="123"/>
      <c r="S768" s="123"/>
      <c r="T768" s="122"/>
      <c r="U768" s="124"/>
    </row>
    <row r="769" spans="1:22" ht="15.75" customHeight="1" x14ac:dyDescent="0.3">
      <c r="A769" s="43" t="s">
        <v>221</v>
      </c>
      <c r="B769" s="36" t="s">
        <v>222</v>
      </c>
      <c r="C769" s="16" t="s">
        <v>311</v>
      </c>
      <c r="D769" s="144"/>
      <c r="E769" s="125"/>
      <c r="F769" s="125"/>
      <c r="G769" s="145"/>
      <c r="H769" s="125"/>
      <c r="I769" s="125"/>
      <c r="J769" s="45" t="s">
        <v>300</v>
      </c>
      <c r="K769" s="46" t="s">
        <v>307</v>
      </c>
      <c r="L769" s="46"/>
      <c r="M769" s="46"/>
      <c r="N769" s="170"/>
      <c r="O769" s="46"/>
      <c r="P769" s="46"/>
      <c r="Q769" s="47">
        <f>SUM(Q2:Q766)</f>
        <v>1306352788.9974999</v>
      </c>
      <c r="R769" s="47">
        <f>SUM(R2:R766)</f>
        <v>1439922729.6708641</v>
      </c>
      <c r="S769" s="85"/>
      <c r="T769" s="69"/>
      <c r="U769" s="124"/>
    </row>
    <row r="770" spans="1:22" s="32" customFormat="1" ht="15.75" customHeight="1" x14ac:dyDescent="0.3">
      <c r="A770" s="16">
        <v>1</v>
      </c>
      <c r="B770" s="126" t="s">
        <v>223</v>
      </c>
      <c r="C770" s="127">
        <v>0</v>
      </c>
      <c r="D770" s="144"/>
      <c r="E770" s="125"/>
      <c r="F770" s="125"/>
      <c r="G770" s="145"/>
      <c r="H770" s="125"/>
      <c r="I770" s="125"/>
      <c r="J770" s="128" t="s">
        <v>301</v>
      </c>
      <c r="K770" s="129">
        <v>1</v>
      </c>
      <c r="L770" s="129"/>
      <c r="M770" s="129"/>
      <c r="N770" s="171"/>
      <c r="O770" s="129"/>
      <c r="P770" s="129"/>
      <c r="Q770" s="130">
        <f>SUMIF(K1:K766,"1",Q1:Q766)</f>
        <v>328517286</v>
      </c>
      <c r="R770" s="130">
        <f>SUMIF(K1:K766,"1",R1:R766)</f>
        <v>328517286</v>
      </c>
      <c r="S770" s="85"/>
      <c r="T770" s="69"/>
      <c r="U770" s="124"/>
      <c r="V770" s="15"/>
    </row>
    <row r="771" spans="1:22" s="32" customFormat="1" ht="15.75" customHeight="1" x14ac:dyDescent="0.3">
      <c r="A771" s="16">
        <v>2</v>
      </c>
      <c r="B771" s="31" t="s">
        <v>224</v>
      </c>
      <c r="C771" s="42">
        <v>4.4499999999999998E-2</v>
      </c>
      <c r="D771" s="144"/>
      <c r="E771" s="125"/>
      <c r="F771" s="125"/>
      <c r="G771" s="145"/>
      <c r="H771" s="125"/>
      <c r="I771" s="125"/>
      <c r="J771" s="45" t="s">
        <v>302</v>
      </c>
      <c r="K771" s="46">
        <v>2</v>
      </c>
      <c r="L771" s="46"/>
      <c r="M771" s="46"/>
      <c r="N771" s="170"/>
      <c r="O771" s="46"/>
      <c r="P771" s="46"/>
      <c r="Q771" s="47">
        <f>SUMIF(K1:K766,"2",Q1:Q766)</f>
        <v>180339180.2475</v>
      </c>
      <c r="R771" s="47">
        <f>SUMIF(K1:K766,"2",R1:R766)</f>
        <v>188364273.76851374</v>
      </c>
      <c r="S771" s="85"/>
      <c r="T771" s="69"/>
      <c r="U771" s="124"/>
      <c r="V771" s="15"/>
    </row>
    <row r="772" spans="1:22" s="32" customFormat="1" ht="15.75" customHeight="1" x14ac:dyDescent="0.3">
      <c r="A772" s="16">
        <v>3</v>
      </c>
      <c r="B772" s="31" t="s">
        <v>335</v>
      </c>
      <c r="C772" s="42">
        <v>9.0899999999999995E-2</v>
      </c>
      <c r="D772" s="144"/>
      <c r="E772" s="125"/>
      <c r="F772" s="125"/>
      <c r="G772" s="145"/>
      <c r="H772" s="125"/>
      <c r="I772" s="125"/>
      <c r="J772" s="45" t="s">
        <v>303</v>
      </c>
      <c r="K772" s="46">
        <v>3</v>
      </c>
      <c r="L772" s="46"/>
      <c r="M772" s="46"/>
      <c r="N772" s="170"/>
      <c r="O772" s="46"/>
      <c r="P772" s="46"/>
      <c r="Q772" s="47">
        <f>SUMIF(K1:K766,"3",Q1:Q766)</f>
        <v>254675210</v>
      </c>
      <c r="R772" s="47">
        <f>SUMIF(K1:K766,"3",R1:R766)</f>
        <v>277825186.58899999</v>
      </c>
      <c r="S772" s="85"/>
      <c r="T772" s="69"/>
      <c r="U772" s="124"/>
      <c r="V772" s="15"/>
    </row>
    <row r="773" spans="1:22" ht="15.75" customHeight="1" x14ac:dyDescent="0.3">
      <c r="A773" s="16">
        <v>4</v>
      </c>
      <c r="B773" s="31" t="s">
        <v>225</v>
      </c>
      <c r="C773" s="42">
        <v>0.13950000000000001</v>
      </c>
      <c r="D773" s="144"/>
      <c r="E773" s="125"/>
      <c r="F773" s="125"/>
      <c r="G773" s="145"/>
      <c r="H773" s="125"/>
      <c r="I773" s="125"/>
      <c r="J773" s="45" t="s">
        <v>304</v>
      </c>
      <c r="K773" s="46">
        <v>4</v>
      </c>
      <c r="L773" s="46"/>
      <c r="M773" s="46"/>
      <c r="N773" s="170"/>
      <c r="O773" s="46"/>
      <c r="P773" s="46"/>
      <c r="Q773" s="47">
        <f>SUMIF(K1:K766,"4",Q1:Q766)</f>
        <v>165738323</v>
      </c>
      <c r="R773" s="47">
        <f>SUMIF(K1:K766,"4",R1:R766)</f>
        <v>188858819.05849999</v>
      </c>
      <c r="S773" s="85"/>
      <c r="T773" s="69"/>
      <c r="U773" s="124"/>
      <c r="V773" s="15"/>
    </row>
    <row r="774" spans="1:22" ht="15.75" customHeight="1" x14ac:dyDescent="0.3">
      <c r="A774" s="16">
        <v>5</v>
      </c>
      <c r="B774" s="31" t="s">
        <v>226</v>
      </c>
      <c r="C774" s="42">
        <v>0.19020000000000001</v>
      </c>
      <c r="D774" s="144"/>
      <c r="E774" s="125"/>
      <c r="F774" s="125"/>
      <c r="G774" s="145"/>
      <c r="H774" s="125"/>
      <c r="I774" s="125"/>
      <c r="J774" s="45" t="s">
        <v>305</v>
      </c>
      <c r="K774" s="46">
        <v>5</v>
      </c>
      <c r="L774" s="46"/>
      <c r="M774" s="46"/>
      <c r="N774" s="170"/>
      <c r="O774" s="46"/>
      <c r="P774" s="46"/>
      <c r="Q774" s="47">
        <f>SUMIF(K1:K766,"5",Q1:Q766)</f>
        <v>234299653.75</v>
      </c>
      <c r="R774" s="47">
        <f>SUMIF(K1:K766,"5",R1:R766)</f>
        <v>278863447.89324987</v>
      </c>
      <c r="S774" s="85"/>
      <c r="T774" s="69"/>
      <c r="U774" s="124"/>
    </row>
    <row r="775" spans="1:22" ht="15.75" customHeight="1" x14ac:dyDescent="0.3">
      <c r="A775" s="16">
        <v>6</v>
      </c>
      <c r="B775" s="31" t="s">
        <v>227</v>
      </c>
      <c r="C775" s="42">
        <v>0.24310000000000001</v>
      </c>
      <c r="D775" s="144"/>
      <c r="E775" s="125"/>
      <c r="F775" s="125"/>
      <c r="G775" s="145"/>
      <c r="H775" s="125"/>
      <c r="I775" s="125"/>
      <c r="J775" s="45" t="s">
        <v>306</v>
      </c>
      <c r="K775" s="46">
        <v>6</v>
      </c>
      <c r="L775" s="46"/>
      <c r="M775" s="46"/>
      <c r="N775" s="170"/>
      <c r="O775" s="46"/>
      <c r="P775" s="46"/>
      <c r="Q775" s="47">
        <f>SUMIF(K1:K766,"6",Q1:Q766)</f>
        <v>142783136</v>
      </c>
      <c r="R775" s="47">
        <f>SUMIF(K1:K766,"6",R1:R766)</f>
        <v>177493716.36159992</v>
      </c>
      <c r="S775" s="85"/>
      <c r="T775" s="69"/>
      <c r="U775" s="124"/>
    </row>
    <row r="776" spans="1:22" ht="15.75" customHeight="1" x14ac:dyDescent="0.3">
      <c r="A776" s="136"/>
      <c r="B776" s="137"/>
      <c r="C776" s="138"/>
      <c r="D776" s="125"/>
      <c r="E776" s="125"/>
      <c r="F776" s="125"/>
      <c r="G776" s="125"/>
      <c r="H776" s="125"/>
      <c r="I776" s="125"/>
      <c r="J776" s="139"/>
      <c r="K776" s="140"/>
      <c r="L776" s="140"/>
      <c r="M776" s="140"/>
      <c r="N776" s="172"/>
      <c r="O776" s="140"/>
      <c r="P776" s="140"/>
      <c r="Q776" s="85"/>
      <c r="R776" s="85"/>
      <c r="S776" s="85"/>
      <c r="T776" s="69"/>
      <c r="U776" s="124"/>
    </row>
    <row r="777" spans="1:22" ht="15.75" customHeight="1" x14ac:dyDescent="0.3">
      <c r="A777" s="141"/>
      <c r="B777" s="142"/>
      <c r="C777" s="125" t="s">
        <v>367</v>
      </c>
      <c r="D777" s="139" t="s">
        <v>509</v>
      </c>
      <c r="E777" s="125"/>
      <c r="F777" s="125"/>
      <c r="G777" s="125"/>
      <c r="H777" s="125"/>
      <c r="I777" s="125"/>
      <c r="J777" s="139"/>
      <c r="K777" s="140"/>
      <c r="L777" s="140"/>
      <c r="M777" s="140"/>
      <c r="N777" s="172"/>
      <c r="O777" s="140"/>
      <c r="P777" s="140"/>
      <c r="Q777" s="85"/>
      <c r="R777" s="85"/>
    </row>
    <row r="778" spans="1:22" ht="15.75" customHeight="1" x14ac:dyDescent="0.3">
      <c r="A778" s="141"/>
      <c r="B778" s="143"/>
      <c r="C778" s="125" t="s">
        <v>367</v>
      </c>
      <c r="D778" s="139" t="s">
        <v>405</v>
      </c>
      <c r="E778" s="125"/>
      <c r="F778" s="125"/>
      <c r="G778" s="125"/>
      <c r="H778" s="125"/>
      <c r="I778" s="125"/>
      <c r="J778" s="139"/>
      <c r="K778" s="140"/>
      <c r="L778" s="140"/>
      <c r="M778" s="140"/>
      <c r="N778" s="172"/>
      <c r="O778" s="140"/>
      <c r="P778" s="140"/>
      <c r="Q778" s="85"/>
      <c r="R778" s="85"/>
    </row>
    <row r="779" spans="1:22" ht="15.75" customHeight="1" x14ac:dyDescent="0.3">
      <c r="B779" s="94"/>
      <c r="C779" s="5" t="s">
        <v>367</v>
      </c>
      <c r="D779" s="5" t="s">
        <v>737</v>
      </c>
    </row>
    <row r="780" spans="1:22" ht="15.75" customHeight="1" x14ac:dyDescent="0.3">
      <c r="B780" s="220"/>
      <c r="C780" s="221" t="s">
        <v>367</v>
      </c>
      <c r="D780" s="7" t="s">
        <v>738</v>
      </c>
    </row>
  </sheetData>
  <sortState ref="A2:U766">
    <sortCondition sortBy="cellColor" ref="B2:B766" dxfId="7"/>
    <sortCondition sortBy="cellColor" ref="B2:B766" dxfId="6"/>
    <sortCondition sortBy="cellColor" ref="B2:B766" dxfId="5"/>
    <sortCondition sortBy="cellColor" ref="B2:B766" dxfId="4"/>
    <sortCondition ref="K2:K766"/>
    <sortCondition ref="B2:B766"/>
  </sortState>
  <printOptions horizontalCentered="1"/>
  <pageMargins left="0.25" right="0.25" top="0.6" bottom="0.4" header="0.4" footer="0.2"/>
  <pageSetup paperSize="5" scale="75" fitToHeight="0" orientation="landscape" r:id="rId1"/>
  <headerFooter>
    <oddHeader xml:space="preserve">&amp;C&amp;"Arial Black,Bold"&amp;12District School Board of Pasco County Ten Year Capital Plan  2014-2024
</oddHeader>
    <oddFooter>&amp;CRevised 5-8-2014&amp;RPage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5"/>
  <sheetViews>
    <sheetView zoomScale="70" zoomScaleNormal="70" workbookViewId="0">
      <pane xSplit="1" ySplit="1" topLeftCell="B605" activePane="bottomRight" state="frozen"/>
      <selection pane="topRight" activeCell="B1" sqref="B1"/>
      <selection pane="bottomLeft" activeCell="A2" sqref="A2"/>
      <selection pane="bottomRight" activeCell="A164" sqref="A164:S164"/>
    </sheetView>
  </sheetViews>
  <sheetFormatPr defaultColWidth="9.109375" defaultRowHeight="15.75" customHeight="1" x14ac:dyDescent="0.3"/>
  <cols>
    <col min="1" max="1" width="7.33203125" style="11" customWidth="1"/>
    <col min="2" max="2" width="19.109375" style="14" customWidth="1"/>
    <col min="3" max="3" width="6.6640625" style="14" customWidth="1"/>
    <col min="4" max="5" width="9.109375" style="5" customWidth="1"/>
    <col min="6" max="6" width="9.88671875" style="5" hidden="1" customWidth="1"/>
    <col min="7" max="7" width="9.109375" style="5" hidden="1" customWidth="1"/>
    <col min="8" max="8" width="9.109375" style="5" customWidth="1"/>
    <col min="9" max="9" width="9.109375" style="5" hidden="1" customWidth="1"/>
    <col min="10" max="10" width="11" style="5" hidden="1" customWidth="1"/>
    <col min="11" max="11" width="49.5546875" style="7" customWidth="1"/>
    <col min="12" max="14" width="7.44140625" style="12" customWidth="1"/>
    <col min="15" max="15" width="11" style="173" bestFit="1" customWidth="1"/>
    <col min="16" max="16" width="8.109375" style="12" customWidth="1"/>
    <col min="17" max="17" width="11.44140625" style="12" customWidth="1"/>
    <col min="18" max="18" width="17.44140625" style="1" customWidth="1"/>
    <col min="19" max="19" width="17.33203125" style="1" customWidth="1"/>
    <col min="20" max="20" width="15.44140625" style="1" customWidth="1"/>
    <col min="21" max="21" width="14.33203125" style="70" customWidth="1"/>
    <col min="22" max="22" width="19.6640625" style="71" customWidth="1"/>
    <col min="23" max="23" width="10.5546875" style="14" customWidth="1"/>
    <col min="24" max="24" width="11" style="14" customWidth="1"/>
    <col min="25" max="16384" width="9.109375" style="14"/>
  </cols>
  <sheetData>
    <row r="1" spans="1:25" ht="15.75" customHeight="1" x14ac:dyDescent="0.3">
      <c r="A1" s="182" t="s">
        <v>99</v>
      </c>
      <c r="B1" s="183" t="s">
        <v>98</v>
      </c>
      <c r="C1" s="184" t="s">
        <v>100</v>
      </c>
      <c r="D1" s="185" t="s">
        <v>101</v>
      </c>
      <c r="E1" s="9" t="s">
        <v>333</v>
      </c>
      <c r="F1" s="9" t="s">
        <v>543</v>
      </c>
      <c r="G1" s="185" t="s">
        <v>542</v>
      </c>
      <c r="H1" s="185" t="s">
        <v>543</v>
      </c>
      <c r="I1" s="185" t="s">
        <v>554</v>
      </c>
      <c r="J1" s="191" t="s">
        <v>715</v>
      </c>
      <c r="K1" s="186" t="s">
        <v>102</v>
      </c>
      <c r="L1" s="187" t="s">
        <v>103</v>
      </c>
      <c r="M1" s="187" t="s">
        <v>452</v>
      </c>
      <c r="N1" s="187" t="s">
        <v>555</v>
      </c>
      <c r="O1" s="188" t="s">
        <v>556</v>
      </c>
      <c r="P1" s="187" t="s">
        <v>494</v>
      </c>
      <c r="Q1" s="187" t="s">
        <v>454</v>
      </c>
      <c r="R1" s="189" t="s">
        <v>308</v>
      </c>
      <c r="S1" s="190" t="s">
        <v>334</v>
      </c>
      <c r="T1" s="44" t="s">
        <v>453</v>
      </c>
      <c r="U1" s="68" t="s">
        <v>442</v>
      </c>
      <c r="V1" s="68" t="s">
        <v>435</v>
      </c>
    </row>
    <row r="2" spans="1:25" ht="15.75" customHeight="1" x14ac:dyDescent="0.3">
      <c r="A2" s="60" t="s">
        <v>14</v>
      </c>
      <c r="B2" s="61" t="s">
        <v>160</v>
      </c>
      <c r="C2" s="62">
        <v>1973</v>
      </c>
      <c r="D2" s="63" t="s">
        <v>12</v>
      </c>
      <c r="E2" s="63" t="s">
        <v>345</v>
      </c>
      <c r="F2" s="60"/>
      <c r="G2" s="60"/>
      <c r="H2" s="60"/>
      <c r="I2" s="60" t="s">
        <v>563</v>
      </c>
      <c r="J2" s="201" t="str">
        <f t="shared" ref="J2:J65" si="0">CONCATENATE(I2,A2)</f>
        <v>852000901</v>
      </c>
      <c r="K2" s="64" t="s">
        <v>203</v>
      </c>
      <c r="L2" s="65">
        <v>1</v>
      </c>
      <c r="M2" s="86" t="s">
        <v>456</v>
      </c>
      <c r="N2" s="174" t="s">
        <v>614</v>
      </c>
      <c r="O2" s="164">
        <v>405000</v>
      </c>
      <c r="P2" s="86" t="s">
        <v>733</v>
      </c>
      <c r="Q2" s="65"/>
      <c r="R2" s="66">
        <v>405000</v>
      </c>
      <c r="S2" s="66">
        <f t="shared" ref="S2:S33" si="1">IF(L2=1,R2+R2*$C$627,IF(L2=2,R2+R2*$C$628,IF(L2=3,R2+R2*$C$629,IF(L2=4,R2+R2*$C$630,IF(L2=5,R2+R2*$C$631,IF(L2=6,R2+R2*$C$632))))))</f>
        <v>405000</v>
      </c>
      <c r="T2" s="22"/>
      <c r="U2" s="116" t="s">
        <v>530</v>
      </c>
      <c r="V2" s="112"/>
      <c r="W2" s="15"/>
      <c r="X2" s="32"/>
      <c r="Y2" s="32"/>
    </row>
    <row r="3" spans="1:25" ht="15.75" customHeight="1" x14ac:dyDescent="0.3">
      <c r="A3" s="24" t="s">
        <v>14</v>
      </c>
      <c r="B3" s="25" t="s">
        <v>160</v>
      </c>
      <c r="C3" s="26">
        <v>1973</v>
      </c>
      <c r="D3" s="27" t="s">
        <v>12</v>
      </c>
      <c r="E3" s="27" t="s">
        <v>345</v>
      </c>
      <c r="F3" s="24"/>
      <c r="G3" s="24"/>
      <c r="H3" s="24"/>
      <c r="I3" s="24" t="s">
        <v>586</v>
      </c>
      <c r="J3" s="197" t="str">
        <f t="shared" si="0"/>
        <v>840450901</v>
      </c>
      <c r="K3" s="28" t="s">
        <v>520</v>
      </c>
      <c r="L3" s="29">
        <v>1</v>
      </c>
      <c r="M3" s="88"/>
      <c r="N3" s="88"/>
      <c r="O3" s="165"/>
      <c r="P3" s="88"/>
      <c r="Q3" s="29"/>
      <c r="R3" s="30">
        <v>100000</v>
      </c>
      <c r="S3" s="22">
        <f t="shared" si="1"/>
        <v>100000</v>
      </c>
      <c r="T3" s="22"/>
      <c r="U3" s="116" t="s">
        <v>730</v>
      </c>
      <c r="V3" s="111"/>
      <c r="W3" s="15"/>
      <c r="X3" s="32"/>
      <c r="Y3" s="32"/>
    </row>
    <row r="4" spans="1:25" s="32" customFormat="1" ht="15.75" customHeight="1" x14ac:dyDescent="0.3">
      <c r="A4" s="48" t="s">
        <v>16</v>
      </c>
      <c r="B4" s="49" t="s">
        <v>145</v>
      </c>
      <c r="C4" s="50">
        <v>1973</v>
      </c>
      <c r="D4" s="51" t="s">
        <v>12</v>
      </c>
      <c r="E4" s="51" t="s">
        <v>344</v>
      </c>
      <c r="F4" s="48"/>
      <c r="G4" s="48"/>
      <c r="H4" s="48"/>
      <c r="I4" s="48" t="s">
        <v>560</v>
      </c>
      <c r="J4" s="199" t="str">
        <f t="shared" si="0"/>
        <v>861000342</v>
      </c>
      <c r="K4" s="52" t="s">
        <v>280</v>
      </c>
      <c r="L4" s="53">
        <v>1</v>
      </c>
      <c r="M4" s="90" t="s">
        <v>456</v>
      </c>
      <c r="N4" s="90" t="s">
        <v>557</v>
      </c>
      <c r="O4" s="162">
        <v>15145250</v>
      </c>
      <c r="P4" s="90" t="s">
        <v>733</v>
      </c>
      <c r="Q4" s="53" t="s">
        <v>724</v>
      </c>
      <c r="R4" s="54">
        <v>15150000</v>
      </c>
      <c r="S4" s="54">
        <f t="shared" si="1"/>
        <v>15150000</v>
      </c>
      <c r="T4" s="22"/>
      <c r="U4" s="116"/>
      <c r="V4" s="113"/>
      <c r="W4" s="15"/>
    </row>
    <row r="5" spans="1:25" ht="15.75" customHeight="1" x14ac:dyDescent="0.3">
      <c r="A5" s="24" t="s">
        <v>16</v>
      </c>
      <c r="B5" s="25" t="s">
        <v>145</v>
      </c>
      <c r="C5" s="26">
        <v>1973</v>
      </c>
      <c r="D5" s="27" t="s">
        <v>12</v>
      </c>
      <c r="E5" s="27" t="s">
        <v>345</v>
      </c>
      <c r="F5" s="24"/>
      <c r="G5" s="24"/>
      <c r="H5" s="24"/>
      <c r="I5" s="24" t="s">
        <v>563</v>
      </c>
      <c r="J5" s="197" t="str">
        <f t="shared" si="0"/>
        <v>852000342</v>
      </c>
      <c r="K5" s="28" t="s">
        <v>203</v>
      </c>
      <c r="L5" s="29">
        <v>1</v>
      </c>
      <c r="M5" s="88"/>
      <c r="N5" s="88"/>
      <c r="O5" s="165"/>
      <c r="P5" s="88"/>
      <c r="Q5" s="29"/>
      <c r="R5" s="30">
        <v>1000000</v>
      </c>
      <c r="S5" s="22">
        <f t="shared" si="1"/>
        <v>1000000</v>
      </c>
      <c r="T5" s="22"/>
      <c r="U5" s="116"/>
      <c r="V5" s="113"/>
      <c r="W5" s="15"/>
    </row>
    <row r="6" spans="1:25" ht="15.75" customHeight="1" x14ac:dyDescent="0.3">
      <c r="A6" s="24" t="s">
        <v>16</v>
      </c>
      <c r="B6" s="25" t="s">
        <v>145</v>
      </c>
      <c r="C6" s="26">
        <v>1973</v>
      </c>
      <c r="D6" s="27" t="s">
        <v>12</v>
      </c>
      <c r="E6" s="27" t="s">
        <v>345</v>
      </c>
      <c r="F6" s="24"/>
      <c r="G6" s="24"/>
      <c r="H6" s="24"/>
      <c r="I6" s="24" t="s">
        <v>586</v>
      </c>
      <c r="J6" s="197" t="str">
        <f t="shared" si="0"/>
        <v>840450342</v>
      </c>
      <c r="K6" s="28" t="s">
        <v>520</v>
      </c>
      <c r="L6" s="29">
        <v>1</v>
      </c>
      <c r="M6" s="88"/>
      <c r="N6" s="88"/>
      <c r="O6" s="165"/>
      <c r="P6" s="88"/>
      <c r="Q6" s="29"/>
      <c r="R6" s="30">
        <v>125000</v>
      </c>
      <c r="S6" s="22">
        <f t="shared" si="1"/>
        <v>125000</v>
      </c>
      <c r="T6" s="22"/>
      <c r="U6" s="116" t="s">
        <v>730</v>
      </c>
      <c r="V6" s="111"/>
      <c r="W6" s="15"/>
      <c r="X6" s="32"/>
      <c r="Y6" s="32"/>
    </row>
    <row r="7" spans="1:25" s="32" customFormat="1" ht="15.75" customHeight="1" x14ac:dyDescent="0.3">
      <c r="A7" s="150" t="s">
        <v>17</v>
      </c>
      <c r="B7" s="149" t="s">
        <v>165</v>
      </c>
      <c r="C7" s="155">
        <v>1979</v>
      </c>
      <c r="D7" s="156" t="s">
        <v>12</v>
      </c>
      <c r="E7" s="156" t="s">
        <v>345</v>
      </c>
      <c r="F7" s="150"/>
      <c r="G7" s="150"/>
      <c r="H7" s="150"/>
      <c r="I7" s="150" t="s">
        <v>586</v>
      </c>
      <c r="J7" s="200" t="str">
        <f t="shared" si="0"/>
        <v>840450932</v>
      </c>
      <c r="K7" s="106" t="s">
        <v>520</v>
      </c>
      <c r="L7" s="157">
        <v>1</v>
      </c>
      <c r="M7" s="107" t="s">
        <v>456</v>
      </c>
      <c r="N7" s="107" t="s">
        <v>572</v>
      </c>
      <c r="O7" s="166"/>
      <c r="P7" s="107"/>
      <c r="Q7" s="157"/>
      <c r="R7" s="108">
        <v>100000</v>
      </c>
      <c r="S7" s="108">
        <f t="shared" si="1"/>
        <v>100000</v>
      </c>
      <c r="T7" s="22"/>
      <c r="U7" s="116" t="s">
        <v>421</v>
      </c>
      <c r="V7" s="113"/>
      <c r="W7" s="15"/>
    </row>
    <row r="8" spans="1:25" s="32" customFormat="1" ht="15.75" customHeight="1" x14ac:dyDescent="0.3">
      <c r="A8" s="24" t="s">
        <v>19</v>
      </c>
      <c r="B8" s="25" t="s">
        <v>148</v>
      </c>
      <c r="C8" s="26">
        <v>1986</v>
      </c>
      <c r="D8" s="27" t="s">
        <v>91</v>
      </c>
      <c r="E8" s="27" t="s">
        <v>344</v>
      </c>
      <c r="F8" s="24"/>
      <c r="G8" s="24"/>
      <c r="H8" s="24"/>
      <c r="I8" s="24" t="s">
        <v>584</v>
      </c>
      <c r="J8" s="197" t="str">
        <f t="shared" si="0"/>
        <v>830000401</v>
      </c>
      <c r="K8" s="28" t="s">
        <v>363</v>
      </c>
      <c r="L8" s="29">
        <v>1</v>
      </c>
      <c r="M8" s="88"/>
      <c r="N8" s="88"/>
      <c r="O8" s="165"/>
      <c r="P8" s="88"/>
      <c r="Q8" s="29"/>
      <c r="R8" s="30">
        <v>425000</v>
      </c>
      <c r="S8" s="30">
        <f t="shared" si="1"/>
        <v>425000</v>
      </c>
      <c r="T8" s="22"/>
      <c r="U8" s="116"/>
      <c r="V8" s="113" t="s">
        <v>485</v>
      </c>
      <c r="W8" s="15"/>
    </row>
    <row r="9" spans="1:25" ht="15.75" customHeight="1" x14ac:dyDescent="0.3">
      <c r="A9" s="24" t="s">
        <v>19</v>
      </c>
      <c r="B9" s="25" t="s">
        <v>148</v>
      </c>
      <c r="C9" s="26">
        <v>1986</v>
      </c>
      <c r="D9" s="27" t="s">
        <v>12</v>
      </c>
      <c r="E9" s="27" t="s">
        <v>345</v>
      </c>
      <c r="F9" s="24"/>
      <c r="G9" s="24"/>
      <c r="H9" s="24"/>
      <c r="I9" s="24" t="s">
        <v>586</v>
      </c>
      <c r="J9" s="197" t="str">
        <f t="shared" si="0"/>
        <v>840450401</v>
      </c>
      <c r="K9" s="28" t="s">
        <v>520</v>
      </c>
      <c r="L9" s="29">
        <v>1</v>
      </c>
      <c r="M9" s="88"/>
      <c r="N9" s="88"/>
      <c r="O9" s="165"/>
      <c r="P9" s="88"/>
      <c r="Q9" s="29"/>
      <c r="R9" s="30">
        <v>100000</v>
      </c>
      <c r="S9" s="22">
        <f t="shared" si="1"/>
        <v>100000</v>
      </c>
      <c r="T9" s="22"/>
      <c r="U9" s="116" t="s">
        <v>448</v>
      </c>
      <c r="V9" s="113"/>
      <c r="W9" s="15"/>
      <c r="X9" s="32"/>
      <c r="Y9" s="32"/>
    </row>
    <row r="10" spans="1:25" ht="15.75" customHeight="1" x14ac:dyDescent="0.3">
      <c r="A10" s="150" t="s">
        <v>96</v>
      </c>
      <c r="B10" s="61" t="s">
        <v>115</v>
      </c>
      <c r="C10" s="62">
        <v>2001</v>
      </c>
      <c r="D10" s="63" t="s">
        <v>12</v>
      </c>
      <c r="E10" s="63" t="s">
        <v>344</v>
      </c>
      <c r="F10" s="60"/>
      <c r="G10" s="60"/>
      <c r="H10" s="60"/>
      <c r="I10" s="60" t="s">
        <v>593</v>
      </c>
      <c r="J10" s="200" t="str">
        <f t="shared" si="0"/>
        <v>851900069</v>
      </c>
      <c r="K10" s="67" t="s">
        <v>501</v>
      </c>
      <c r="L10" s="65">
        <v>1</v>
      </c>
      <c r="M10" s="86" t="s">
        <v>456</v>
      </c>
      <c r="N10" s="86" t="s">
        <v>575</v>
      </c>
      <c r="O10" s="164">
        <v>50000</v>
      </c>
      <c r="P10" s="86"/>
      <c r="Q10" s="65"/>
      <c r="R10" s="66">
        <v>60000</v>
      </c>
      <c r="S10" s="66">
        <f t="shared" si="1"/>
        <v>60000</v>
      </c>
      <c r="T10" s="22"/>
      <c r="U10" s="116" t="s">
        <v>723</v>
      </c>
      <c r="V10" s="115" t="s">
        <v>713</v>
      </c>
      <c r="W10" s="15"/>
      <c r="X10" s="32"/>
      <c r="Y10" s="32"/>
    </row>
    <row r="11" spans="1:25" ht="15.75" customHeight="1" x14ac:dyDescent="0.3">
      <c r="A11" s="202" t="s">
        <v>96</v>
      </c>
      <c r="B11" s="203" t="s">
        <v>115</v>
      </c>
      <c r="C11" s="204">
        <v>2001</v>
      </c>
      <c r="D11" s="205" t="s">
        <v>87</v>
      </c>
      <c r="E11" s="205" t="s">
        <v>345</v>
      </c>
      <c r="F11" s="202"/>
      <c r="G11" s="202"/>
      <c r="H11" s="202"/>
      <c r="I11" s="202" t="s">
        <v>569</v>
      </c>
      <c r="J11" s="206" t="str">
        <f t="shared" si="0"/>
        <v>840700069</v>
      </c>
      <c r="K11" s="214" t="s">
        <v>484</v>
      </c>
      <c r="L11" s="208">
        <v>1</v>
      </c>
      <c r="M11" s="209" t="s">
        <v>473</v>
      </c>
      <c r="N11" s="209"/>
      <c r="O11" s="210"/>
      <c r="P11" s="209"/>
      <c r="Q11" s="208"/>
      <c r="R11" s="211">
        <v>70000</v>
      </c>
      <c r="S11" s="211">
        <f t="shared" si="1"/>
        <v>70000</v>
      </c>
      <c r="T11" s="30"/>
      <c r="U11" s="116"/>
      <c r="V11" s="111"/>
      <c r="W11" s="15"/>
      <c r="X11" s="32"/>
      <c r="Y11" s="32"/>
    </row>
    <row r="12" spans="1:25" s="32" customFormat="1" ht="15.75" customHeight="1" x14ac:dyDescent="0.3">
      <c r="A12" s="202" t="s">
        <v>96</v>
      </c>
      <c r="B12" s="203" t="s">
        <v>115</v>
      </c>
      <c r="C12" s="204">
        <v>2001</v>
      </c>
      <c r="D12" s="205" t="s">
        <v>12</v>
      </c>
      <c r="E12" s="205" t="s">
        <v>345</v>
      </c>
      <c r="F12" s="202"/>
      <c r="G12" s="202"/>
      <c r="H12" s="202"/>
      <c r="I12" s="202" t="s">
        <v>586</v>
      </c>
      <c r="J12" s="206" t="str">
        <f t="shared" si="0"/>
        <v>840450069</v>
      </c>
      <c r="K12" s="207" t="s">
        <v>520</v>
      </c>
      <c r="L12" s="208">
        <v>1</v>
      </c>
      <c r="M12" s="209" t="s">
        <v>473</v>
      </c>
      <c r="N12" s="209"/>
      <c r="O12" s="210"/>
      <c r="P12" s="209"/>
      <c r="Q12" s="208"/>
      <c r="R12" s="211">
        <v>125000</v>
      </c>
      <c r="S12" s="211">
        <f t="shared" si="1"/>
        <v>125000</v>
      </c>
      <c r="T12" s="22"/>
      <c r="U12" s="116" t="s">
        <v>448</v>
      </c>
      <c r="V12" s="111"/>
      <c r="W12" s="15"/>
    </row>
    <row r="13" spans="1:25" s="32" customFormat="1" ht="15.75" customHeight="1" x14ac:dyDescent="0.3">
      <c r="A13" s="60" t="s">
        <v>96</v>
      </c>
      <c r="B13" s="61" t="s">
        <v>110</v>
      </c>
      <c r="C13" s="62">
        <v>2001</v>
      </c>
      <c r="D13" s="63" t="s">
        <v>12</v>
      </c>
      <c r="E13" s="63" t="s">
        <v>345</v>
      </c>
      <c r="F13" s="60"/>
      <c r="G13" s="60"/>
      <c r="H13" s="60"/>
      <c r="I13" s="60" t="s">
        <v>563</v>
      </c>
      <c r="J13" s="200" t="str">
        <f t="shared" si="0"/>
        <v>852000069</v>
      </c>
      <c r="K13" s="64" t="s">
        <v>385</v>
      </c>
      <c r="L13" s="194">
        <v>1</v>
      </c>
      <c r="M13" s="86" t="s">
        <v>456</v>
      </c>
      <c r="N13" s="86" t="s">
        <v>578</v>
      </c>
      <c r="O13" s="164">
        <v>91776</v>
      </c>
      <c r="P13" s="86"/>
      <c r="Q13" s="65"/>
      <c r="R13" s="66">
        <v>91250</v>
      </c>
      <c r="S13" s="66">
        <f t="shared" si="1"/>
        <v>91250</v>
      </c>
      <c r="T13" s="22"/>
      <c r="U13" s="116" t="s">
        <v>421</v>
      </c>
      <c r="V13" s="113"/>
      <c r="W13" s="15"/>
    </row>
    <row r="14" spans="1:25" s="32" customFormat="1" ht="15.75" customHeight="1" x14ac:dyDescent="0.3">
      <c r="A14" s="202" t="s">
        <v>21</v>
      </c>
      <c r="B14" s="203" t="s">
        <v>106</v>
      </c>
      <c r="C14" s="204">
        <v>1996</v>
      </c>
      <c r="D14" s="205" t="s">
        <v>12</v>
      </c>
      <c r="E14" s="205" t="s">
        <v>345</v>
      </c>
      <c r="F14" s="202"/>
      <c r="G14" s="202"/>
      <c r="H14" s="202"/>
      <c r="I14" s="202" t="s">
        <v>586</v>
      </c>
      <c r="J14" s="206" t="str">
        <f t="shared" si="0"/>
        <v>840450060</v>
      </c>
      <c r="K14" s="207" t="s">
        <v>520</v>
      </c>
      <c r="L14" s="208">
        <v>1</v>
      </c>
      <c r="M14" s="209" t="s">
        <v>473</v>
      </c>
      <c r="N14" s="209"/>
      <c r="O14" s="210"/>
      <c r="P14" s="209"/>
      <c r="Q14" s="208"/>
      <c r="R14" s="211">
        <v>100000</v>
      </c>
      <c r="S14" s="211">
        <f t="shared" si="1"/>
        <v>100000</v>
      </c>
      <c r="T14" s="30"/>
      <c r="U14" s="116" t="s">
        <v>448</v>
      </c>
      <c r="V14" s="111"/>
      <c r="W14" s="14"/>
      <c r="X14" s="14"/>
      <c r="Y14" s="14"/>
    </row>
    <row r="15" spans="1:25" s="32" customFormat="1" ht="15.75" customHeight="1" x14ac:dyDescent="0.3">
      <c r="A15" s="24" t="s">
        <v>20</v>
      </c>
      <c r="B15" s="25" t="s">
        <v>141</v>
      </c>
      <c r="C15" s="26">
        <v>1993</v>
      </c>
      <c r="D15" s="27" t="s">
        <v>12</v>
      </c>
      <c r="E15" s="27" t="s">
        <v>345</v>
      </c>
      <c r="F15" s="24"/>
      <c r="G15" s="24"/>
      <c r="H15" s="24"/>
      <c r="I15" s="24" t="s">
        <v>562</v>
      </c>
      <c r="J15" s="197" t="str">
        <f t="shared" si="0"/>
        <v>852500311</v>
      </c>
      <c r="K15" s="28" t="s">
        <v>203</v>
      </c>
      <c r="L15" s="29">
        <v>1</v>
      </c>
      <c r="M15" s="88" t="s">
        <v>456</v>
      </c>
      <c r="N15" s="88" t="s">
        <v>568</v>
      </c>
      <c r="O15" s="165">
        <v>700000</v>
      </c>
      <c r="P15" s="88"/>
      <c r="Q15" s="29"/>
      <c r="R15" s="30">
        <v>700000</v>
      </c>
      <c r="S15" s="22">
        <f t="shared" si="1"/>
        <v>700000</v>
      </c>
      <c r="T15" s="22"/>
      <c r="U15" s="116"/>
      <c r="V15" s="111"/>
      <c r="W15" s="15"/>
    </row>
    <row r="16" spans="1:25" s="32" customFormat="1" ht="15.75" customHeight="1" x14ac:dyDescent="0.3">
      <c r="A16" s="150" t="s">
        <v>20</v>
      </c>
      <c r="B16" s="149" t="s">
        <v>141</v>
      </c>
      <c r="C16" s="155">
        <v>1993</v>
      </c>
      <c r="D16" s="156" t="s">
        <v>12</v>
      </c>
      <c r="E16" s="156" t="s">
        <v>345</v>
      </c>
      <c r="F16" s="150"/>
      <c r="G16" s="150"/>
      <c r="H16" s="150"/>
      <c r="I16" s="150" t="s">
        <v>586</v>
      </c>
      <c r="J16" s="200" t="str">
        <f t="shared" si="0"/>
        <v>840450311</v>
      </c>
      <c r="K16" s="106" t="s">
        <v>520</v>
      </c>
      <c r="L16" s="157">
        <v>1</v>
      </c>
      <c r="M16" s="107" t="s">
        <v>456</v>
      </c>
      <c r="N16" s="107" t="s">
        <v>572</v>
      </c>
      <c r="O16" s="166"/>
      <c r="P16" s="107"/>
      <c r="Q16" s="157"/>
      <c r="R16" s="108">
        <v>100000</v>
      </c>
      <c r="S16" s="108">
        <f t="shared" si="1"/>
        <v>100000</v>
      </c>
      <c r="T16" s="22"/>
      <c r="U16" s="116" t="s">
        <v>421</v>
      </c>
      <c r="V16" s="111"/>
      <c r="W16" s="15"/>
    </row>
    <row r="17" spans="1:25" s="32" customFormat="1" ht="15.75" customHeight="1" x14ac:dyDescent="0.3">
      <c r="A17" s="24" t="s">
        <v>24</v>
      </c>
      <c r="B17" s="25" t="s">
        <v>158</v>
      </c>
      <c r="C17" s="26">
        <v>1973</v>
      </c>
      <c r="D17" s="27" t="s">
        <v>12</v>
      </c>
      <c r="E17" s="27" t="s">
        <v>345</v>
      </c>
      <c r="F17" s="24"/>
      <c r="G17" s="24"/>
      <c r="H17" s="24"/>
      <c r="I17" s="24" t="s">
        <v>563</v>
      </c>
      <c r="J17" s="197" t="str">
        <f t="shared" si="0"/>
        <v>852000701</v>
      </c>
      <c r="K17" s="28" t="s">
        <v>203</v>
      </c>
      <c r="L17" s="29">
        <v>1</v>
      </c>
      <c r="M17" s="92" t="s">
        <v>532</v>
      </c>
      <c r="N17" s="92"/>
      <c r="O17" s="167"/>
      <c r="P17" s="88"/>
      <c r="Q17" s="29"/>
      <c r="R17" s="30">
        <v>300000</v>
      </c>
      <c r="S17" s="22">
        <f t="shared" si="1"/>
        <v>300000</v>
      </c>
      <c r="T17" s="22"/>
      <c r="U17" s="116"/>
      <c r="V17" s="111"/>
      <c r="W17" s="15"/>
    </row>
    <row r="18" spans="1:25" ht="15.75" customHeight="1" x14ac:dyDescent="0.3">
      <c r="A18" s="24" t="s">
        <v>24</v>
      </c>
      <c r="B18" s="25" t="s">
        <v>158</v>
      </c>
      <c r="C18" s="26">
        <v>1973</v>
      </c>
      <c r="D18" s="27" t="s">
        <v>12</v>
      </c>
      <c r="E18" s="27" t="s">
        <v>345</v>
      </c>
      <c r="F18" s="24"/>
      <c r="G18" s="24"/>
      <c r="H18" s="24"/>
      <c r="I18" s="24" t="s">
        <v>586</v>
      </c>
      <c r="J18" s="197" t="str">
        <f t="shared" si="0"/>
        <v>840450701</v>
      </c>
      <c r="K18" s="28" t="s">
        <v>520</v>
      </c>
      <c r="L18" s="29">
        <v>1</v>
      </c>
      <c r="M18" s="88"/>
      <c r="N18" s="88"/>
      <c r="O18" s="165"/>
      <c r="P18" s="88"/>
      <c r="Q18" s="29"/>
      <c r="R18" s="30">
        <v>100000</v>
      </c>
      <c r="S18" s="22">
        <f t="shared" si="1"/>
        <v>100000</v>
      </c>
      <c r="T18" s="22"/>
      <c r="U18" s="116" t="s">
        <v>448</v>
      </c>
      <c r="V18" s="111"/>
      <c r="W18" s="15"/>
      <c r="X18" s="32"/>
      <c r="Y18" s="32"/>
    </row>
    <row r="19" spans="1:25" ht="15.75" customHeight="1" x14ac:dyDescent="0.3">
      <c r="A19" s="24" t="s">
        <v>90</v>
      </c>
      <c r="B19" s="25" t="s">
        <v>150</v>
      </c>
      <c r="C19" s="26">
        <v>1988</v>
      </c>
      <c r="D19" s="27" t="s">
        <v>91</v>
      </c>
      <c r="E19" s="27" t="s">
        <v>344</v>
      </c>
      <c r="F19" s="24"/>
      <c r="G19" s="24"/>
      <c r="H19" s="24"/>
      <c r="I19" s="24" t="s">
        <v>584</v>
      </c>
      <c r="J19" s="197" t="str">
        <f t="shared" si="0"/>
        <v>830000421</v>
      </c>
      <c r="K19" s="28" t="s">
        <v>363</v>
      </c>
      <c r="L19" s="29">
        <v>1</v>
      </c>
      <c r="M19" s="88"/>
      <c r="N19" s="88"/>
      <c r="O19" s="165"/>
      <c r="P19" s="88"/>
      <c r="Q19" s="29"/>
      <c r="R19" s="30">
        <v>425000</v>
      </c>
      <c r="S19" s="30">
        <f t="shared" si="1"/>
        <v>425000</v>
      </c>
      <c r="T19" s="22"/>
      <c r="U19" s="116"/>
      <c r="V19" s="113" t="s">
        <v>485</v>
      </c>
      <c r="W19" s="15"/>
      <c r="X19" s="32"/>
      <c r="Y19" s="32"/>
    </row>
    <row r="20" spans="1:25" s="32" customFormat="1" ht="15.75" customHeight="1" x14ac:dyDescent="0.3">
      <c r="A20" s="24" t="s">
        <v>90</v>
      </c>
      <c r="B20" s="25" t="s">
        <v>150</v>
      </c>
      <c r="C20" s="26">
        <v>1988</v>
      </c>
      <c r="D20" s="27" t="s">
        <v>12</v>
      </c>
      <c r="E20" s="27" t="s">
        <v>345</v>
      </c>
      <c r="F20" s="24"/>
      <c r="G20" s="24"/>
      <c r="H20" s="24"/>
      <c r="I20" s="24" t="s">
        <v>586</v>
      </c>
      <c r="J20" s="197" t="str">
        <f t="shared" si="0"/>
        <v>840450421</v>
      </c>
      <c r="K20" s="28" t="s">
        <v>520</v>
      </c>
      <c r="L20" s="29">
        <v>1</v>
      </c>
      <c r="M20" s="88"/>
      <c r="N20" s="88"/>
      <c r="O20" s="165"/>
      <c r="P20" s="88"/>
      <c r="Q20" s="29"/>
      <c r="R20" s="30">
        <v>100000</v>
      </c>
      <c r="S20" s="22">
        <f t="shared" si="1"/>
        <v>100000</v>
      </c>
      <c r="T20" s="22"/>
      <c r="U20" s="116" t="s">
        <v>448</v>
      </c>
      <c r="V20" s="111"/>
      <c r="W20" s="15"/>
    </row>
    <row r="21" spans="1:25" s="32" customFormat="1" ht="15.75" customHeight="1" x14ac:dyDescent="0.3">
      <c r="A21" s="150" t="s">
        <v>25</v>
      </c>
      <c r="B21" s="149" t="s">
        <v>105</v>
      </c>
      <c r="C21" s="155">
        <v>1994</v>
      </c>
      <c r="D21" s="156" t="s">
        <v>12</v>
      </c>
      <c r="E21" s="156" t="s">
        <v>345</v>
      </c>
      <c r="F21" s="150"/>
      <c r="G21" s="150"/>
      <c r="H21" s="150"/>
      <c r="I21" s="150" t="s">
        <v>586</v>
      </c>
      <c r="J21" s="200" t="str">
        <f t="shared" si="0"/>
        <v>840450059</v>
      </c>
      <c r="K21" s="106" t="s">
        <v>520</v>
      </c>
      <c r="L21" s="157">
        <v>1</v>
      </c>
      <c r="M21" s="107" t="s">
        <v>456</v>
      </c>
      <c r="N21" s="107" t="s">
        <v>572</v>
      </c>
      <c r="O21" s="166"/>
      <c r="P21" s="107"/>
      <c r="Q21" s="157"/>
      <c r="R21" s="108">
        <v>100000</v>
      </c>
      <c r="S21" s="108">
        <f t="shared" si="1"/>
        <v>100000</v>
      </c>
      <c r="T21" s="22"/>
      <c r="U21" s="116" t="s">
        <v>436</v>
      </c>
      <c r="V21" s="111"/>
      <c r="W21" s="15"/>
    </row>
    <row r="22" spans="1:25" s="32" customFormat="1" ht="15.75" customHeight="1" x14ac:dyDescent="0.3">
      <c r="A22" s="150" t="s">
        <v>589</v>
      </c>
      <c r="B22" s="149" t="s">
        <v>179</v>
      </c>
      <c r="C22" s="62">
        <v>1974</v>
      </c>
      <c r="D22" s="63" t="s">
        <v>12</v>
      </c>
      <c r="E22" s="63" t="s">
        <v>344</v>
      </c>
      <c r="F22" s="60" t="s">
        <v>544</v>
      </c>
      <c r="G22" s="60"/>
      <c r="H22" s="60"/>
      <c r="I22" s="60" t="s">
        <v>560</v>
      </c>
      <c r="J22" s="200" t="str">
        <f t="shared" si="0"/>
        <v>861009053</v>
      </c>
      <c r="K22" s="64" t="s">
        <v>504</v>
      </c>
      <c r="L22" s="65">
        <v>1</v>
      </c>
      <c r="M22" s="86" t="s">
        <v>456</v>
      </c>
      <c r="N22" s="86" t="s">
        <v>587</v>
      </c>
      <c r="O22" s="164">
        <v>300000</v>
      </c>
      <c r="P22" s="86"/>
      <c r="Q22" s="65"/>
      <c r="R22" s="66">
        <v>300000</v>
      </c>
      <c r="S22" s="66">
        <f t="shared" si="1"/>
        <v>300000</v>
      </c>
      <c r="T22" s="22"/>
      <c r="U22" s="116" t="s">
        <v>436</v>
      </c>
      <c r="V22" s="111"/>
      <c r="W22" s="15"/>
      <c r="X22" s="14"/>
      <c r="Y22" s="14"/>
    </row>
    <row r="23" spans="1:25" s="32" customFormat="1" ht="15.75" customHeight="1" x14ac:dyDescent="0.3">
      <c r="A23" s="60" t="s">
        <v>589</v>
      </c>
      <c r="B23" s="61" t="s">
        <v>179</v>
      </c>
      <c r="C23" s="62"/>
      <c r="D23" s="63" t="s">
        <v>12</v>
      </c>
      <c r="E23" s="63" t="s">
        <v>344</v>
      </c>
      <c r="F23" s="60" t="s">
        <v>544</v>
      </c>
      <c r="G23" s="60"/>
      <c r="H23" s="60"/>
      <c r="I23" s="60" t="s">
        <v>560</v>
      </c>
      <c r="J23" s="200" t="str">
        <f t="shared" si="0"/>
        <v>861009053</v>
      </c>
      <c r="K23" s="119" t="s">
        <v>503</v>
      </c>
      <c r="L23" s="65">
        <v>1</v>
      </c>
      <c r="M23" s="86" t="s">
        <v>456</v>
      </c>
      <c r="N23" s="86" t="s">
        <v>587</v>
      </c>
      <c r="O23" s="164">
        <v>6748473</v>
      </c>
      <c r="P23" s="86"/>
      <c r="Q23" s="65"/>
      <c r="R23" s="66">
        <v>6511000</v>
      </c>
      <c r="S23" s="66">
        <f t="shared" si="1"/>
        <v>6511000</v>
      </c>
      <c r="T23" s="22"/>
      <c r="U23" s="116" t="s">
        <v>723</v>
      </c>
      <c r="V23" s="111"/>
      <c r="W23" s="15"/>
      <c r="X23" s="14"/>
      <c r="Y23" s="14"/>
    </row>
    <row r="24" spans="1:25" s="32" customFormat="1" ht="15.75" customHeight="1" x14ac:dyDescent="0.3">
      <c r="A24" s="60" t="s">
        <v>636</v>
      </c>
      <c r="B24" s="61" t="s">
        <v>180</v>
      </c>
      <c r="C24" s="62"/>
      <c r="D24" s="63" t="s">
        <v>12</v>
      </c>
      <c r="E24" s="63" t="s">
        <v>344</v>
      </c>
      <c r="F24" s="60"/>
      <c r="G24" s="60"/>
      <c r="H24" s="60"/>
      <c r="I24" s="60" t="s">
        <v>637</v>
      </c>
      <c r="J24" s="200" t="str">
        <f t="shared" si="0"/>
        <v>851809019</v>
      </c>
      <c r="K24" s="64" t="s">
        <v>315</v>
      </c>
      <c r="L24" s="65">
        <v>1</v>
      </c>
      <c r="M24" s="86" t="s">
        <v>456</v>
      </c>
      <c r="N24" s="86" t="s">
        <v>570</v>
      </c>
      <c r="O24" s="164">
        <v>250000</v>
      </c>
      <c r="P24" s="86"/>
      <c r="Q24" s="65"/>
      <c r="R24" s="66">
        <v>500000</v>
      </c>
      <c r="S24" s="66">
        <f t="shared" si="1"/>
        <v>500000</v>
      </c>
      <c r="T24" s="22"/>
      <c r="U24" s="116"/>
      <c r="V24" s="111"/>
      <c r="W24" s="15"/>
      <c r="X24" s="14"/>
      <c r="Y24" s="14"/>
    </row>
    <row r="25" spans="1:25" s="32" customFormat="1" ht="15.75" customHeight="1" x14ac:dyDescent="0.3">
      <c r="A25" s="60" t="s">
        <v>627</v>
      </c>
      <c r="B25" s="61" t="s">
        <v>180</v>
      </c>
      <c r="C25" s="62"/>
      <c r="D25" s="63" t="s">
        <v>351</v>
      </c>
      <c r="E25" s="63" t="s">
        <v>351</v>
      </c>
      <c r="F25" s="60"/>
      <c r="G25" s="60"/>
      <c r="H25" s="60"/>
      <c r="I25" s="60" t="s">
        <v>628</v>
      </c>
      <c r="J25" s="200" t="str">
        <f t="shared" si="0"/>
        <v>000000000</v>
      </c>
      <c r="K25" s="64" t="s">
        <v>352</v>
      </c>
      <c r="L25" s="65">
        <v>1</v>
      </c>
      <c r="M25" s="86" t="s">
        <v>456</v>
      </c>
      <c r="N25" s="174" t="s">
        <v>629</v>
      </c>
      <c r="O25" s="164">
        <v>34821519</v>
      </c>
      <c r="P25" s="86"/>
      <c r="Q25" s="65"/>
      <c r="R25" s="66">
        <v>38816856</v>
      </c>
      <c r="S25" s="66">
        <f t="shared" si="1"/>
        <v>38816856</v>
      </c>
      <c r="T25" s="22"/>
      <c r="U25" s="116"/>
      <c r="V25" s="111"/>
      <c r="W25" s="14"/>
      <c r="X25" s="14"/>
      <c r="Y25" s="14"/>
    </row>
    <row r="26" spans="1:25" s="32" customFormat="1" ht="15.75" customHeight="1" x14ac:dyDescent="0.3">
      <c r="A26" s="60" t="s">
        <v>627</v>
      </c>
      <c r="B26" s="61" t="s">
        <v>180</v>
      </c>
      <c r="C26" s="62"/>
      <c r="D26" s="63" t="s">
        <v>351</v>
      </c>
      <c r="E26" s="63" t="s">
        <v>351</v>
      </c>
      <c r="F26" s="60"/>
      <c r="G26" s="60"/>
      <c r="H26" s="60"/>
      <c r="I26" s="60" t="s">
        <v>628</v>
      </c>
      <c r="J26" s="200" t="str">
        <f t="shared" si="0"/>
        <v>000000000</v>
      </c>
      <c r="K26" s="64" t="s">
        <v>356</v>
      </c>
      <c r="L26" s="65">
        <v>1</v>
      </c>
      <c r="M26" s="86" t="s">
        <v>456</v>
      </c>
      <c r="N26" s="86" t="s">
        <v>572</v>
      </c>
      <c r="O26" s="164">
        <v>827000</v>
      </c>
      <c r="P26" s="86"/>
      <c r="Q26" s="65"/>
      <c r="R26" s="66">
        <v>827000</v>
      </c>
      <c r="S26" s="66">
        <f t="shared" si="1"/>
        <v>827000</v>
      </c>
      <c r="T26" s="22"/>
      <c r="U26" s="116"/>
      <c r="V26" s="111"/>
      <c r="W26" s="14"/>
      <c r="X26" s="14"/>
      <c r="Y26" s="14"/>
    </row>
    <row r="27" spans="1:25" s="32" customFormat="1" ht="15.75" customHeight="1" x14ac:dyDescent="0.3">
      <c r="A27" s="150" t="s">
        <v>638</v>
      </c>
      <c r="B27" s="61" t="s">
        <v>180</v>
      </c>
      <c r="C27" s="62"/>
      <c r="D27" s="63" t="s">
        <v>351</v>
      </c>
      <c r="E27" s="63" t="s">
        <v>351</v>
      </c>
      <c r="F27" s="60"/>
      <c r="G27" s="60"/>
      <c r="H27" s="60"/>
      <c r="I27" s="60" t="s">
        <v>618</v>
      </c>
      <c r="J27" s="200" t="str">
        <f t="shared" si="0"/>
        <v>832409012</v>
      </c>
      <c r="K27" s="64" t="s">
        <v>482</v>
      </c>
      <c r="L27" s="65">
        <v>1</v>
      </c>
      <c r="M27" s="86" t="s">
        <v>456</v>
      </c>
      <c r="N27" s="86" t="s">
        <v>579</v>
      </c>
      <c r="O27" s="164">
        <v>10000</v>
      </c>
      <c r="P27" s="86"/>
      <c r="Q27" s="65"/>
      <c r="R27" s="66">
        <v>10000</v>
      </c>
      <c r="S27" s="66">
        <f t="shared" si="1"/>
        <v>10000</v>
      </c>
      <c r="T27" s="22"/>
      <c r="U27" s="116"/>
      <c r="V27" s="111"/>
      <c r="W27" s="15"/>
      <c r="X27" s="14"/>
      <c r="Y27" s="14"/>
    </row>
    <row r="28" spans="1:25" s="32" customFormat="1" ht="15.75" customHeight="1" x14ac:dyDescent="0.3">
      <c r="A28" s="60" t="s">
        <v>621</v>
      </c>
      <c r="B28" s="61" t="s">
        <v>180</v>
      </c>
      <c r="C28" s="62"/>
      <c r="D28" s="63" t="s">
        <v>351</v>
      </c>
      <c r="E28" s="63" t="s">
        <v>351</v>
      </c>
      <c r="F28" s="60"/>
      <c r="G28" s="60"/>
      <c r="H28" s="60"/>
      <c r="I28" s="60" t="s">
        <v>622</v>
      </c>
      <c r="J28" s="200" t="str">
        <f t="shared" si="0"/>
        <v>842109031</v>
      </c>
      <c r="K28" s="64" t="s">
        <v>626</v>
      </c>
      <c r="L28" s="65">
        <v>1</v>
      </c>
      <c r="M28" s="86" t="s">
        <v>456</v>
      </c>
      <c r="N28" s="86" t="s">
        <v>572</v>
      </c>
      <c r="O28" s="177">
        <v>1500000</v>
      </c>
      <c r="P28" s="86"/>
      <c r="Q28" s="65"/>
      <c r="R28" s="66">
        <v>1700000</v>
      </c>
      <c r="S28" s="66">
        <f t="shared" si="1"/>
        <v>1700000</v>
      </c>
      <c r="T28" s="22"/>
      <c r="U28" s="116"/>
      <c r="V28" s="111"/>
      <c r="W28" s="15"/>
      <c r="X28" s="14"/>
      <c r="Y28" s="14"/>
    </row>
    <row r="29" spans="1:25" s="32" customFormat="1" ht="15.75" customHeight="1" x14ac:dyDescent="0.3">
      <c r="A29" s="60" t="s">
        <v>588</v>
      </c>
      <c r="B29" s="61" t="s">
        <v>180</v>
      </c>
      <c r="C29" s="62"/>
      <c r="D29" s="63" t="s">
        <v>351</v>
      </c>
      <c r="E29" s="63" t="s">
        <v>351</v>
      </c>
      <c r="F29" s="60"/>
      <c r="G29" s="60"/>
      <c r="H29" s="60"/>
      <c r="I29" s="60" t="s">
        <v>618</v>
      </c>
      <c r="J29" s="200" t="str">
        <f t="shared" si="0"/>
        <v>832409061</v>
      </c>
      <c r="K29" s="64" t="s">
        <v>354</v>
      </c>
      <c r="L29" s="65">
        <v>1</v>
      </c>
      <c r="M29" s="86" t="s">
        <v>456</v>
      </c>
      <c r="N29" s="86" t="s">
        <v>570</v>
      </c>
      <c r="O29" s="164">
        <v>202000</v>
      </c>
      <c r="P29" s="86"/>
      <c r="Q29" s="65"/>
      <c r="R29" s="66">
        <v>202000</v>
      </c>
      <c r="S29" s="66">
        <f t="shared" si="1"/>
        <v>202000</v>
      </c>
      <c r="T29" s="22"/>
      <c r="U29" s="116"/>
      <c r="V29" s="111"/>
      <c r="W29" s="15"/>
      <c r="X29" s="14"/>
      <c r="Y29" s="14"/>
    </row>
    <row r="30" spans="1:25" s="32" customFormat="1" ht="15.75" customHeight="1" x14ac:dyDescent="0.3">
      <c r="A30" s="60" t="s">
        <v>588</v>
      </c>
      <c r="B30" s="61" t="s">
        <v>180</v>
      </c>
      <c r="C30" s="62"/>
      <c r="D30" s="63" t="s">
        <v>351</v>
      </c>
      <c r="E30" s="63" t="s">
        <v>351</v>
      </c>
      <c r="F30" s="60"/>
      <c r="G30" s="60"/>
      <c r="H30" s="60"/>
      <c r="I30" s="60" t="s">
        <v>640</v>
      </c>
      <c r="J30" s="200" t="str">
        <f t="shared" si="0"/>
        <v>851009061</v>
      </c>
      <c r="K30" s="64" t="s">
        <v>357</v>
      </c>
      <c r="L30" s="65">
        <v>1</v>
      </c>
      <c r="M30" s="86" t="s">
        <v>456</v>
      </c>
      <c r="N30" s="86" t="s">
        <v>570</v>
      </c>
      <c r="O30" s="164">
        <v>1212000</v>
      </c>
      <c r="P30" s="86"/>
      <c r="Q30" s="65"/>
      <c r="R30" s="66">
        <v>1212000</v>
      </c>
      <c r="S30" s="66">
        <f t="shared" si="1"/>
        <v>1212000</v>
      </c>
      <c r="T30" s="22"/>
      <c r="U30" s="116"/>
      <c r="V30" s="111"/>
      <c r="W30" s="15"/>
      <c r="X30" s="14"/>
      <c r="Y30" s="14"/>
    </row>
    <row r="31" spans="1:25" s="32" customFormat="1" ht="15.75" customHeight="1" x14ac:dyDescent="0.3">
      <c r="A31" s="60" t="s">
        <v>588</v>
      </c>
      <c r="B31" s="61" t="s">
        <v>180</v>
      </c>
      <c r="C31" s="62"/>
      <c r="D31" s="63" t="s">
        <v>351</v>
      </c>
      <c r="E31" s="63" t="s">
        <v>351</v>
      </c>
      <c r="F31" s="60"/>
      <c r="G31" s="60"/>
      <c r="H31" s="60"/>
      <c r="I31" s="60" t="s">
        <v>618</v>
      </c>
      <c r="J31" s="200" t="str">
        <f t="shared" si="0"/>
        <v>832409061</v>
      </c>
      <c r="K31" s="64" t="s">
        <v>355</v>
      </c>
      <c r="L31" s="65">
        <v>1</v>
      </c>
      <c r="M31" s="86" t="s">
        <v>456</v>
      </c>
      <c r="N31" s="86" t="s">
        <v>570</v>
      </c>
      <c r="O31" s="164">
        <v>202000</v>
      </c>
      <c r="P31" s="86"/>
      <c r="Q31" s="65"/>
      <c r="R31" s="66">
        <v>202000</v>
      </c>
      <c r="S31" s="66">
        <f t="shared" si="1"/>
        <v>202000</v>
      </c>
      <c r="T31" s="22"/>
      <c r="U31" s="116"/>
      <c r="V31" s="111"/>
      <c r="W31" s="15"/>
      <c r="X31" s="14"/>
      <c r="Y31" s="14"/>
    </row>
    <row r="32" spans="1:25" s="32" customFormat="1" ht="15.75" customHeight="1" x14ac:dyDescent="0.3">
      <c r="A32" s="60" t="s">
        <v>648</v>
      </c>
      <c r="B32" s="61" t="s">
        <v>180</v>
      </c>
      <c r="C32" s="62"/>
      <c r="D32" s="63" t="s">
        <v>351</v>
      </c>
      <c r="E32" s="63" t="s">
        <v>351</v>
      </c>
      <c r="F32" s="60"/>
      <c r="G32" s="60"/>
      <c r="H32" s="60"/>
      <c r="I32" s="60" t="s">
        <v>584</v>
      </c>
      <c r="J32" s="200" t="str">
        <f t="shared" si="0"/>
        <v>830009421</v>
      </c>
      <c r="K32" s="64" t="s">
        <v>358</v>
      </c>
      <c r="L32" s="65">
        <v>1</v>
      </c>
      <c r="M32" s="86" t="s">
        <v>456</v>
      </c>
      <c r="N32" s="86" t="s">
        <v>606</v>
      </c>
      <c r="O32" s="164">
        <v>800000</v>
      </c>
      <c r="P32" s="86"/>
      <c r="Q32" s="65"/>
      <c r="R32" s="66">
        <v>800000</v>
      </c>
      <c r="S32" s="66">
        <f t="shared" si="1"/>
        <v>800000</v>
      </c>
      <c r="T32" s="22"/>
      <c r="U32" s="116"/>
      <c r="V32" s="111"/>
      <c r="W32" s="14"/>
      <c r="X32" s="14"/>
      <c r="Y32" s="14"/>
    </row>
    <row r="33" spans="1:25" s="32" customFormat="1" ht="15.75" customHeight="1" x14ac:dyDescent="0.3">
      <c r="A33" s="60" t="s">
        <v>652</v>
      </c>
      <c r="B33" s="61" t="s">
        <v>180</v>
      </c>
      <c r="C33" s="62"/>
      <c r="D33" s="63" t="s">
        <v>351</v>
      </c>
      <c r="E33" s="63" t="s">
        <v>351</v>
      </c>
      <c r="F33" s="60"/>
      <c r="G33" s="60"/>
      <c r="H33" s="60"/>
      <c r="I33" s="60" t="s">
        <v>653</v>
      </c>
      <c r="J33" s="200" t="str">
        <f t="shared" si="0"/>
        <v>845009009</v>
      </c>
      <c r="K33" s="64" t="s">
        <v>376</v>
      </c>
      <c r="L33" s="65">
        <v>1</v>
      </c>
      <c r="M33" s="86" t="s">
        <v>456</v>
      </c>
      <c r="N33" s="86" t="s">
        <v>587</v>
      </c>
      <c r="O33" s="164">
        <v>8854577</v>
      </c>
      <c r="P33" s="86"/>
      <c r="Q33" s="65"/>
      <c r="R33" s="66">
        <v>4777563</v>
      </c>
      <c r="S33" s="66">
        <f t="shared" si="1"/>
        <v>4777563</v>
      </c>
      <c r="T33" s="22"/>
      <c r="U33" s="116"/>
      <c r="V33" s="111"/>
      <c r="W33" s="15"/>
    </row>
    <row r="34" spans="1:25" s="32" customFormat="1" ht="15.75" customHeight="1" x14ac:dyDescent="0.3">
      <c r="A34" s="60" t="s">
        <v>635</v>
      </c>
      <c r="B34" s="61" t="s">
        <v>180</v>
      </c>
      <c r="C34" s="62"/>
      <c r="D34" s="63" t="s">
        <v>351</v>
      </c>
      <c r="E34" s="63" t="s">
        <v>351</v>
      </c>
      <c r="F34" s="60"/>
      <c r="G34" s="60"/>
      <c r="H34" s="60"/>
      <c r="I34" s="60" t="s">
        <v>632</v>
      </c>
      <c r="J34" s="200" t="str">
        <f t="shared" si="0"/>
        <v>800109021</v>
      </c>
      <c r="K34" s="67" t="s">
        <v>495</v>
      </c>
      <c r="L34" s="65">
        <v>1</v>
      </c>
      <c r="M34" s="86" t="s">
        <v>456</v>
      </c>
      <c r="N34" s="86" t="s">
        <v>634</v>
      </c>
      <c r="O34" s="164">
        <v>100000</v>
      </c>
      <c r="P34" s="86"/>
      <c r="Q34" s="65"/>
      <c r="R34" s="66">
        <v>100000</v>
      </c>
      <c r="S34" s="66">
        <f t="shared" ref="S34:S65" si="2">IF(L34=1,R34+R34*$C$627,IF(L34=2,R34+R34*$C$628,IF(L34=3,R34+R34*$C$629,IF(L34=4,R34+R34*$C$630,IF(L34=5,R34+R34*$C$631,IF(L34=6,R34+R34*$C$632))))))</f>
        <v>100000</v>
      </c>
      <c r="T34" s="22"/>
      <c r="U34" s="116"/>
      <c r="V34" s="111"/>
      <c r="W34" s="15"/>
      <c r="X34" s="14"/>
      <c r="Y34" s="14"/>
    </row>
    <row r="35" spans="1:25" s="32" customFormat="1" ht="15.75" customHeight="1" x14ac:dyDescent="0.3">
      <c r="A35" s="48" t="s">
        <v>657</v>
      </c>
      <c r="B35" s="151" t="s">
        <v>180</v>
      </c>
      <c r="C35" s="152"/>
      <c r="D35" s="105" t="s">
        <v>351</v>
      </c>
      <c r="E35" s="105" t="s">
        <v>351</v>
      </c>
      <c r="F35" s="154"/>
      <c r="G35" s="154"/>
      <c r="H35" s="154"/>
      <c r="I35" s="154" t="s">
        <v>656</v>
      </c>
      <c r="J35" s="199" t="str">
        <f t="shared" si="0"/>
        <v>845109426</v>
      </c>
      <c r="K35" s="104" t="s">
        <v>496</v>
      </c>
      <c r="L35" s="110">
        <v>1</v>
      </c>
      <c r="M35" s="153" t="s">
        <v>456</v>
      </c>
      <c r="N35" s="153" t="s">
        <v>557</v>
      </c>
      <c r="O35" s="168">
        <v>11277535</v>
      </c>
      <c r="P35" s="153"/>
      <c r="Q35" s="110"/>
      <c r="R35" s="148">
        <v>11277535</v>
      </c>
      <c r="S35" s="148">
        <f t="shared" si="2"/>
        <v>11277535</v>
      </c>
      <c r="T35" s="22"/>
      <c r="U35" s="116"/>
      <c r="V35" s="111"/>
      <c r="W35" s="14"/>
      <c r="X35" s="14"/>
      <c r="Y35" s="14"/>
    </row>
    <row r="36" spans="1:25" s="32" customFormat="1" ht="15.75" customHeight="1" x14ac:dyDescent="0.3">
      <c r="A36" s="60" t="s">
        <v>633</v>
      </c>
      <c r="B36" s="61" t="s">
        <v>180</v>
      </c>
      <c r="C36" s="62"/>
      <c r="D36" s="63" t="s">
        <v>91</v>
      </c>
      <c r="E36" s="63" t="s">
        <v>91</v>
      </c>
      <c r="F36" s="60"/>
      <c r="G36" s="60"/>
      <c r="H36" s="60"/>
      <c r="I36" s="60" t="s">
        <v>645</v>
      </c>
      <c r="J36" s="200" t="str">
        <f t="shared" si="0"/>
        <v>840609420</v>
      </c>
      <c r="K36" s="64" t="s">
        <v>718</v>
      </c>
      <c r="L36" s="65">
        <v>1</v>
      </c>
      <c r="M36" s="86" t="s">
        <v>456</v>
      </c>
      <c r="N36" s="86"/>
      <c r="O36" s="164"/>
      <c r="P36" s="86"/>
      <c r="Q36" s="65"/>
      <c r="R36" s="66">
        <v>7785000</v>
      </c>
      <c r="S36" s="66">
        <f t="shared" si="2"/>
        <v>7785000</v>
      </c>
      <c r="T36" s="22"/>
      <c r="U36" s="116"/>
      <c r="V36" s="111"/>
      <c r="W36" s="14"/>
      <c r="X36" s="14"/>
      <c r="Y36" s="14"/>
    </row>
    <row r="37" spans="1:25" ht="15.75" customHeight="1" x14ac:dyDescent="0.3">
      <c r="A37" s="60" t="s">
        <v>619</v>
      </c>
      <c r="B37" s="61" t="s">
        <v>180</v>
      </c>
      <c r="C37" s="62"/>
      <c r="D37" s="63" t="s">
        <v>0</v>
      </c>
      <c r="E37" s="63" t="s">
        <v>345</v>
      </c>
      <c r="F37" s="60"/>
      <c r="G37" s="60"/>
      <c r="H37" s="60"/>
      <c r="I37" s="60" t="s">
        <v>618</v>
      </c>
      <c r="J37" s="200" t="str">
        <f t="shared" si="0"/>
        <v>832409002</v>
      </c>
      <c r="K37" s="64" t="s">
        <v>505</v>
      </c>
      <c r="L37" s="65">
        <v>1</v>
      </c>
      <c r="M37" s="86" t="s">
        <v>456</v>
      </c>
      <c r="N37" s="86" t="s">
        <v>568</v>
      </c>
      <c r="O37" s="164">
        <v>50000</v>
      </c>
      <c r="P37" s="86"/>
      <c r="Q37" s="65"/>
      <c r="R37" s="66">
        <v>50000</v>
      </c>
      <c r="S37" s="66">
        <f t="shared" si="2"/>
        <v>50000</v>
      </c>
      <c r="T37" s="22"/>
      <c r="U37" s="116"/>
      <c r="V37" s="111"/>
      <c r="W37" s="15"/>
      <c r="X37" s="32"/>
      <c r="Y37" s="32"/>
    </row>
    <row r="38" spans="1:25" ht="15.75" customHeight="1" x14ac:dyDescent="0.3">
      <c r="A38" s="60" t="s">
        <v>619</v>
      </c>
      <c r="B38" s="61" t="s">
        <v>180</v>
      </c>
      <c r="C38" s="62"/>
      <c r="D38" s="63" t="s">
        <v>345</v>
      </c>
      <c r="E38" s="63" t="s">
        <v>345</v>
      </c>
      <c r="F38" s="60"/>
      <c r="G38" s="60"/>
      <c r="H38" s="60"/>
      <c r="I38" s="60" t="s">
        <v>595</v>
      </c>
      <c r="J38" s="200" t="str">
        <f t="shared" si="0"/>
        <v>850009002</v>
      </c>
      <c r="K38" s="64" t="s">
        <v>508</v>
      </c>
      <c r="L38" s="65">
        <v>1</v>
      </c>
      <c r="M38" s="86" t="s">
        <v>456</v>
      </c>
      <c r="N38" s="86" t="s">
        <v>572</v>
      </c>
      <c r="O38" s="164">
        <v>500000</v>
      </c>
      <c r="P38" s="86"/>
      <c r="Q38" s="65"/>
      <c r="R38" s="66">
        <v>500000</v>
      </c>
      <c r="S38" s="66">
        <f t="shared" si="2"/>
        <v>500000</v>
      </c>
      <c r="T38" s="22"/>
      <c r="U38" s="116"/>
      <c r="V38" s="111"/>
      <c r="W38" s="15"/>
      <c r="X38" s="32"/>
      <c r="Y38" s="32"/>
    </row>
    <row r="39" spans="1:25" ht="15.75" customHeight="1" x14ac:dyDescent="0.3">
      <c r="A39" s="60" t="s">
        <v>588</v>
      </c>
      <c r="B39" s="61" t="s">
        <v>180</v>
      </c>
      <c r="C39" s="62"/>
      <c r="D39" s="63" t="s">
        <v>345</v>
      </c>
      <c r="E39" s="63" t="s">
        <v>345</v>
      </c>
      <c r="F39" s="60"/>
      <c r="G39" s="60"/>
      <c r="H39" s="60"/>
      <c r="I39" s="60" t="s">
        <v>630</v>
      </c>
      <c r="J39" s="200" t="str">
        <f t="shared" si="0"/>
        <v>855009061</v>
      </c>
      <c r="K39" s="64" t="s">
        <v>506</v>
      </c>
      <c r="L39" s="65">
        <v>1</v>
      </c>
      <c r="M39" s="86" t="s">
        <v>456</v>
      </c>
      <c r="N39" s="86" t="s">
        <v>568</v>
      </c>
      <c r="O39" s="164">
        <v>100000</v>
      </c>
      <c r="P39" s="86"/>
      <c r="Q39" s="65"/>
      <c r="R39" s="66">
        <v>100000</v>
      </c>
      <c r="S39" s="66">
        <f t="shared" si="2"/>
        <v>100000</v>
      </c>
      <c r="T39" s="22"/>
      <c r="U39" s="116"/>
      <c r="V39" s="111"/>
      <c r="W39" s="15"/>
    </row>
    <row r="40" spans="1:25" ht="15.75" customHeight="1" x14ac:dyDescent="0.3">
      <c r="A40" s="60" t="s">
        <v>619</v>
      </c>
      <c r="B40" s="61" t="s">
        <v>180</v>
      </c>
      <c r="C40" s="62"/>
      <c r="D40" s="63" t="s">
        <v>12</v>
      </c>
      <c r="E40" s="63" t="s">
        <v>345</v>
      </c>
      <c r="F40" s="60"/>
      <c r="G40" s="60"/>
      <c r="H40" s="60"/>
      <c r="I40" s="60" t="s">
        <v>567</v>
      </c>
      <c r="J40" s="200" t="str">
        <f t="shared" si="0"/>
        <v>851109002</v>
      </c>
      <c r="K40" s="67" t="s">
        <v>316</v>
      </c>
      <c r="L40" s="65">
        <v>1</v>
      </c>
      <c r="M40" s="86" t="s">
        <v>456</v>
      </c>
      <c r="N40" s="86" t="s">
        <v>575</v>
      </c>
      <c r="O40" s="164">
        <v>250000</v>
      </c>
      <c r="P40" s="86"/>
      <c r="Q40" s="65"/>
      <c r="R40" s="66">
        <v>250000</v>
      </c>
      <c r="S40" s="66">
        <f t="shared" si="2"/>
        <v>250000</v>
      </c>
      <c r="T40" s="22"/>
      <c r="U40" s="116"/>
      <c r="V40" s="111"/>
      <c r="W40" s="15"/>
      <c r="X40" s="32"/>
      <c r="Y40" s="32"/>
    </row>
    <row r="41" spans="1:25" s="32" customFormat="1" ht="15.75" customHeight="1" x14ac:dyDescent="0.3">
      <c r="A41" s="60" t="s">
        <v>619</v>
      </c>
      <c r="B41" s="61" t="s">
        <v>180</v>
      </c>
      <c r="C41" s="62"/>
      <c r="D41" s="63" t="s">
        <v>12</v>
      </c>
      <c r="E41" s="63" t="s">
        <v>345</v>
      </c>
      <c r="F41" s="60"/>
      <c r="G41" s="60"/>
      <c r="H41" s="60"/>
      <c r="I41" s="60" t="s">
        <v>598</v>
      </c>
      <c r="J41" s="200" t="str">
        <f t="shared" si="0"/>
        <v>861109002</v>
      </c>
      <c r="K41" s="64" t="s">
        <v>343</v>
      </c>
      <c r="L41" s="65">
        <v>1</v>
      </c>
      <c r="M41" s="86" t="s">
        <v>456</v>
      </c>
      <c r="N41" s="86" t="s">
        <v>579</v>
      </c>
      <c r="O41" s="164">
        <v>15000</v>
      </c>
      <c r="P41" s="86"/>
      <c r="Q41" s="65"/>
      <c r="R41" s="66">
        <v>15000</v>
      </c>
      <c r="S41" s="66">
        <f t="shared" si="2"/>
        <v>15000</v>
      </c>
      <c r="T41" s="22"/>
      <c r="U41" s="116"/>
      <c r="V41" s="111"/>
      <c r="W41" s="15"/>
      <c r="X41" s="14"/>
      <c r="Y41" s="14"/>
    </row>
    <row r="42" spans="1:25" s="32" customFormat="1" ht="15.75" customHeight="1" x14ac:dyDescent="0.3">
      <c r="A42" s="60" t="s">
        <v>619</v>
      </c>
      <c r="B42" s="61" t="s">
        <v>180</v>
      </c>
      <c r="C42" s="62"/>
      <c r="D42" s="63" t="s">
        <v>345</v>
      </c>
      <c r="E42" s="63" t="s">
        <v>345</v>
      </c>
      <c r="F42" s="60"/>
      <c r="G42" s="60"/>
      <c r="H42" s="60"/>
      <c r="I42" s="60" t="s">
        <v>596</v>
      </c>
      <c r="J42" s="200" t="str">
        <f t="shared" si="0"/>
        <v>811509002</v>
      </c>
      <c r="K42" s="64" t="s">
        <v>507</v>
      </c>
      <c r="L42" s="65">
        <v>1</v>
      </c>
      <c r="M42" s="86" t="s">
        <v>456</v>
      </c>
      <c r="N42" s="86" t="s">
        <v>575</v>
      </c>
      <c r="O42" s="164">
        <v>15000</v>
      </c>
      <c r="P42" s="86"/>
      <c r="Q42" s="65"/>
      <c r="R42" s="66">
        <v>15000</v>
      </c>
      <c r="S42" s="66">
        <f t="shared" si="2"/>
        <v>15000</v>
      </c>
      <c r="T42" s="22"/>
      <c r="U42" s="116"/>
      <c r="V42" s="111"/>
      <c r="W42" s="15"/>
      <c r="X42" s="14"/>
      <c r="Y42" s="14"/>
    </row>
    <row r="43" spans="1:25" s="32" customFormat="1" ht="15.75" customHeight="1" x14ac:dyDescent="0.3">
      <c r="A43" s="60" t="s">
        <v>588</v>
      </c>
      <c r="B43" s="61" t="s">
        <v>180</v>
      </c>
      <c r="C43" s="62"/>
      <c r="D43" s="63" t="s">
        <v>0</v>
      </c>
      <c r="E43" s="63" t="s">
        <v>345</v>
      </c>
      <c r="F43" s="60"/>
      <c r="G43" s="60"/>
      <c r="H43" s="60"/>
      <c r="I43" s="60" t="s">
        <v>617</v>
      </c>
      <c r="J43" s="195" t="str">
        <f t="shared" si="0"/>
        <v>820109061</v>
      </c>
      <c r="K43" s="64" t="s">
        <v>309</v>
      </c>
      <c r="L43" s="65">
        <v>1</v>
      </c>
      <c r="M43" s="86" t="s">
        <v>456</v>
      </c>
      <c r="N43" s="86" t="s">
        <v>610</v>
      </c>
      <c r="O43" s="164">
        <v>100000</v>
      </c>
      <c r="P43" s="86"/>
      <c r="Q43" s="65"/>
      <c r="R43" s="66">
        <v>100000</v>
      </c>
      <c r="S43" s="66">
        <f t="shared" si="2"/>
        <v>100000</v>
      </c>
      <c r="T43" s="22"/>
      <c r="U43" s="116"/>
      <c r="V43" s="111"/>
      <c r="W43" s="15"/>
      <c r="X43" s="14"/>
      <c r="Y43" s="14"/>
    </row>
    <row r="44" spans="1:25" s="32" customFormat="1" ht="15.75" customHeight="1" x14ac:dyDescent="0.3">
      <c r="A44" s="60" t="s">
        <v>588</v>
      </c>
      <c r="B44" s="61" t="s">
        <v>180</v>
      </c>
      <c r="C44" s="62"/>
      <c r="D44" s="63" t="s">
        <v>12</v>
      </c>
      <c r="E44" s="63" t="s">
        <v>345</v>
      </c>
      <c r="F44" s="60"/>
      <c r="G44" s="60"/>
      <c r="H44" s="60"/>
      <c r="I44" s="60" t="s">
        <v>631</v>
      </c>
      <c r="J44" s="200" t="str">
        <f t="shared" si="0"/>
        <v>851609061</v>
      </c>
      <c r="K44" s="64" t="s">
        <v>313</v>
      </c>
      <c r="L44" s="65">
        <v>1</v>
      </c>
      <c r="M44" s="86" t="s">
        <v>456</v>
      </c>
      <c r="N44" s="86" t="s">
        <v>570</v>
      </c>
      <c r="O44" s="164">
        <v>725000</v>
      </c>
      <c r="P44" s="86"/>
      <c r="Q44" s="65"/>
      <c r="R44" s="66">
        <v>725000</v>
      </c>
      <c r="S44" s="66">
        <f t="shared" si="2"/>
        <v>725000</v>
      </c>
      <c r="T44" s="22"/>
      <c r="U44" s="116"/>
      <c r="V44" s="111"/>
      <c r="W44" s="15"/>
      <c r="X44" s="14"/>
      <c r="Y44" s="14"/>
    </row>
    <row r="45" spans="1:25" s="32" customFormat="1" ht="15.75" customHeight="1" x14ac:dyDescent="0.3">
      <c r="A45" s="60" t="s">
        <v>588</v>
      </c>
      <c r="B45" s="61" t="s">
        <v>180</v>
      </c>
      <c r="C45" s="62"/>
      <c r="D45" s="63" t="s">
        <v>12</v>
      </c>
      <c r="E45" s="63" t="s">
        <v>345</v>
      </c>
      <c r="F45" s="60"/>
      <c r="G45" s="60"/>
      <c r="H45" s="60"/>
      <c r="I45" s="60" t="s">
        <v>637</v>
      </c>
      <c r="J45" s="200" t="str">
        <f t="shared" si="0"/>
        <v>851809061</v>
      </c>
      <c r="K45" s="67" t="s">
        <v>314</v>
      </c>
      <c r="L45" s="65">
        <v>1</v>
      </c>
      <c r="M45" s="86" t="s">
        <v>456</v>
      </c>
      <c r="N45" s="86" t="s">
        <v>570</v>
      </c>
      <c r="O45" s="164">
        <v>200000</v>
      </c>
      <c r="P45" s="86"/>
      <c r="Q45" s="65"/>
      <c r="R45" s="66">
        <v>200000</v>
      </c>
      <c r="S45" s="66">
        <f t="shared" si="2"/>
        <v>200000</v>
      </c>
      <c r="T45" s="22"/>
      <c r="U45" s="116"/>
      <c r="V45" s="111"/>
      <c r="W45" s="15"/>
      <c r="X45" s="14"/>
      <c r="Y45" s="14"/>
    </row>
    <row r="46" spans="1:25" s="32" customFormat="1" ht="15.75" customHeight="1" x14ac:dyDescent="0.3">
      <c r="A46" s="60" t="s">
        <v>588</v>
      </c>
      <c r="B46" s="61" t="s">
        <v>180</v>
      </c>
      <c r="C46" s="62"/>
      <c r="D46" s="63" t="s">
        <v>12</v>
      </c>
      <c r="E46" s="63" t="s">
        <v>345</v>
      </c>
      <c r="F46" s="60"/>
      <c r="G46" s="60"/>
      <c r="H46" s="60"/>
      <c r="I46" s="60" t="s">
        <v>608</v>
      </c>
      <c r="J46" s="200" t="str">
        <f t="shared" si="0"/>
        <v>851209061</v>
      </c>
      <c r="K46" s="64" t="s">
        <v>488</v>
      </c>
      <c r="L46" s="65">
        <v>1</v>
      </c>
      <c r="M46" s="86" t="s">
        <v>456</v>
      </c>
      <c r="N46" s="86" t="s">
        <v>606</v>
      </c>
      <c r="O46" s="164">
        <v>150000</v>
      </c>
      <c r="P46" s="86"/>
      <c r="Q46" s="65"/>
      <c r="R46" s="66">
        <v>150000</v>
      </c>
      <c r="S46" s="66">
        <f t="shared" si="2"/>
        <v>150000</v>
      </c>
      <c r="T46" s="22"/>
      <c r="U46" s="116"/>
      <c r="V46" s="111"/>
      <c r="W46" s="15"/>
      <c r="X46" s="14"/>
      <c r="Y46" s="14"/>
    </row>
    <row r="47" spans="1:25" s="32" customFormat="1" ht="15.75" customHeight="1" x14ac:dyDescent="0.3">
      <c r="A47" s="60" t="s">
        <v>588</v>
      </c>
      <c r="B47" s="61" t="s">
        <v>180</v>
      </c>
      <c r="C47" s="62"/>
      <c r="D47" s="63" t="s">
        <v>12</v>
      </c>
      <c r="E47" s="63" t="s">
        <v>345</v>
      </c>
      <c r="F47" s="60"/>
      <c r="G47" s="60"/>
      <c r="H47" s="60"/>
      <c r="I47" s="60" t="s">
        <v>639</v>
      </c>
      <c r="J47" s="200" t="str">
        <f t="shared" si="0"/>
        <v>861809061</v>
      </c>
      <c r="K47" s="64" t="s">
        <v>342</v>
      </c>
      <c r="L47" s="65">
        <v>1</v>
      </c>
      <c r="M47" s="86" t="s">
        <v>456</v>
      </c>
      <c r="N47" s="86" t="s">
        <v>570</v>
      </c>
      <c r="O47" s="164">
        <v>100000</v>
      </c>
      <c r="P47" s="86"/>
      <c r="Q47" s="65"/>
      <c r="R47" s="66">
        <v>100000</v>
      </c>
      <c r="S47" s="66">
        <f t="shared" si="2"/>
        <v>100000</v>
      </c>
      <c r="T47" s="22"/>
      <c r="U47" s="116"/>
      <c r="V47" s="111"/>
      <c r="W47" s="15"/>
      <c r="X47" s="14"/>
      <c r="Y47" s="14"/>
    </row>
    <row r="48" spans="1:25" s="32" customFormat="1" ht="15.75" customHeight="1" x14ac:dyDescent="0.3">
      <c r="A48" s="60" t="s">
        <v>588</v>
      </c>
      <c r="B48" s="61" t="s">
        <v>180</v>
      </c>
      <c r="C48" s="62"/>
      <c r="D48" s="63" t="s">
        <v>12</v>
      </c>
      <c r="E48" s="63" t="s">
        <v>345</v>
      </c>
      <c r="F48" s="60"/>
      <c r="G48" s="60"/>
      <c r="H48" s="60"/>
      <c r="I48" s="60" t="s">
        <v>641</v>
      </c>
      <c r="J48" s="200" t="str">
        <f t="shared" si="0"/>
        <v>861409061</v>
      </c>
      <c r="K48" s="67" t="s">
        <v>317</v>
      </c>
      <c r="L48" s="65">
        <v>1</v>
      </c>
      <c r="M48" s="86" t="s">
        <v>456</v>
      </c>
      <c r="N48" s="86" t="s">
        <v>575</v>
      </c>
      <c r="O48" s="164">
        <v>350000</v>
      </c>
      <c r="P48" s="86"/>
      <c r="Q48" s="65"/>
      <c r="R48" s="66">
        <v>350000</v>
      </c>
      <c r="S48" s="66">
        <f t="shared" si="2"/>
        <v>350000</v>
      </c>
      <c r="T48" s="22"/>
      <c r="U48" s="116"/>
      <c r="V48" s="111"/>
      <c r="W48" s="15"/>
      <c r="X48" s="14"/>
      <c r="Y48" s="14"/>
    </row>
    <row r="49" spans="1:25" s="32" customFormat="1" ht="15.75" customHeight="1" x14ac:dyDescent="0.3">
      <c r="A49" s="60" t="s">
        <v>588</v>
      </c>
      <c r="B49" s="61" t="s">
        <v>180</v>
      </c>
      <c r="C49" s="62"/>
      <c r="D49" s="63" t="s">
        <v>12</v>
      </c>
      <c r="E49" s="63" t="s">
        <v>345</v>
      </c>
      <c r="F49" s="60"/>
      <c r="G49" s="60"/>
      <c r="H49" s="60"/>
      <c r="I49" s="60" t="s">
        <v>642</v>
      </c>
      <c r="J49" s="200" t="str">
        <f t="shared" si="0"/>
        <v>852109061</v>
      </c>
      <c r="K49" s="67" t="s">
        <v>365</v>
      </c>
      <c r="L49" s="65">
        <v>1</v>
      </c>
      <c r="M49" s="86" t="s">
        <v>456</v>
      </c>
      <c r="N49" s="86" t="s">
        <v>572</v>
      </c>
      <c r="O49" s="164">
        <v>200000</v>
      </c>
      <c r="P49" s="86"/>
      <c r="Q49" s="65"/>
      <c r="R49" s="66">
        <v>200000</v>
      </c>
      <c r="S49" s="66">
        <f t="shared" si="2"/>
        <v>200000</v>
      </c>
      <c r="T49" s="22"/>
      <c r="U49" s="116"/>
      <c r="V49" s="111"/>
      <c r="W49" s="14"/>
      <c r="X49" s="14"/>
      <c r="Y49" s="14"/>
    </row>
    <row r="50" spans="1:25" s="32" customFormat="1" ht="15.75" customHeight="1" x14ac:dyDescent="0.3">
      <c r="A50" s="60" t="s">
        <v>588</v>
      </c>
      <c r="B50" s="61" t="s">
        <v>180</v>
      </c>
      <c r="C50" s="62"/>
      <c r="D50" s="63" t="s">
        <v>12</v>
      </c>
      <c r="E50" s="63" t="s">
        <v>345</v>
      </c>
      <c r="F50" s="60"/>
      <c r="G50" s="60"/>
      <c r="H50" s="60"/>
      <c r="I50" s="60" t="s">
        <v>659</v>
      </c>
      <c r="J50" s="200" t="str">
        <f t="shared" si="0"/>
        <v>810009061</v>
      </c>
      <c r="K50" s="67" t="s">
        <v>318</v>
      </c>
      <c r="L50" s="65">
        <v>1</v>
      </c>
      <c r="M50" s="86" t="s">
        <v>456</v>
      </c>
      <c r="N50" s="86" t="s">
        <v>570</v>
      </c>
      <c r="O50" s="164">
        <v>295000</v>
      </c>
      <c r="P50" s="86"/>
      <c r="Q50" s="65"/>
      <c r="R50" s="66">
        <v>200000</v>
      </c>
      <c r="S50" s="66">
        <f t="shared" si="2"/>
        <v>200000</v>
      </c>
      <c r="T50" s="22"/>
      <c r="U50" s="116"/>
      <c r="V50" s="111"/>
      <c r="W50" s="14"/>
      <c r="X50" s="14"/>
      <c r="Y50" s="14"/>
    </row>
    <row r="51" spans="1:25" s="32" customFormat="1" ht="15.75" customHeight="1" x14ac:dyDescent="0.3">
      <c r="A51" s="60" t="s">
        <v>588</v>
      </c>
      <c r="B51" s="61" t="s">
        <v>180</v>
      </c>
      <c r="C51" s="62"/>
      <c r="D51" s="63" t="s">
        <v>12</v>
      </c>
      <c r="E51" s="63" t="s">
        <v>345</v>
      </c>
      <c r="F51" s="60"/>
      <c r="G51" s="60"/>
      <c r="H51" s="60"/>
      <c r="I51" s="60" t="s">
        <v>643</v>
      </c>
      <c r="J51" s="200" t="str">
        <f t="shared" si="0"/>
        <v>852209061</v>
      </c>
      <c r="K51" s="64" t="s">
        <v>489</v>
      </c>
      <c r="L51" s="65">
        <v>1</v>
      </c>
      <c r="M51" s="86" t="s">
        <v>456</v>
      </c>
      <c r="N51" s="86" t="s">
        <v>613</v>
      </c>
      <c r="O51" s="164">
        <v>100000</v>
      </c>
      <c r="P51" s="86"/>
      <c r="Q51" s="65"/>
      <c r="R51" s="66">
        <v>100000</v>
      </c>
      <c r="S51" s="66">
        <f t="shared" si="2"/>
        <v>100000</v>
      </c>
      <c r="T51" s="22"/>
      <c r="U51" s="116"/>
      <c r="V51" s="111"/>
      <c r="W51" s="14"/>
      <c r="X51" s="14"/>
      <c r="Y51" s="14"/>
    </row>
    <row r="52" spans="1:25" s="32" customFormat="1" ht="15.75" customHeight="1" x14ac:dyDescent="0.3">
      <c r="A52" s="60" t="s">
        <v>620</v>
      </c>
      <c r="B52" s="61" t="s">
        <v>180</v>
      </c>
      <c r="C52" s="62"/>
      <c r="D52" s="63" t="s">
        <v>0</v>
      </c>
      <c r="E52" s="63" t="s">
        <v>345</v>
      </c>
      <c r="F52" s="60"/>
      <c r="G52" s="60"/>
      <c r="H52" s="60"/>
      <c r="I52" s="60" t="s">
        <v>580</v>
      </c>
      <c r="J52" s="195" t="str">
        <f t="shared" si="0"/>
        <v>820509430</v>
      </c>
      <c r="K52" s="67" t="s">
        <v>350</v>
      </c>
      <c r="L52" s="65">
        <v>1</v>
      </c>
      <c r="M52" s="86" t="s">
        <v>456</v>
      </c>
      <c r="N52" s="86" t="s">
        <v>570</v>
      </c>
      <c r="O52" s="164">
        <v>150000</v>
      </c>
      <c r="P52" s="86"/>
      <c r="Q52" s="65"/>
      <c r="R52" s="66">
        <v>150000</v>
      </c>
      <c r="S52" s="66">
        <f t="shared" si="2"/>
        <v>150000</v>
      </c>
      <c r="T52" s="22"/>
      <c r="U52" s="116"/>
      <c r="V52" s="111"/>
      <c r="W52" s="14"/>
      <c r="X52" s="14"/>
      <c r="Y52" s="14"/>
    </row>
    <row r="53" spans="1:25" s="32" customFormat="1" ht="15.75" customHeight="1" x14ac:dyDescent="0.3">
      <c r="A53" s="60" t="s">
        <v>620</v>
      </c>
      <c r="B53" s="61" t="s">
        <v>180</v>
      </c>
      <c r="C53" s="62"/>
      <c r="D53" s="63" t="s">
        <v>0</v>
      </c>
      <c r="E53" s="63" t="s">
        <v>345</v>
      </c>
      <c r="F53" s="60"/>
      <c r="G53" s="60"/>
      <c r="H53" s="60"/>
      <c r="I53" s="60" t="s">
        <v>594</v>
      </c>
      <c r="J53" s="200" t="str">
        <f t="shared" si="0"/>
        <v>820009430</v>
      </c>
      <c r="K53" s="67" t="s">
        <v>310</v>
      </c>
      <c r="L53" s="65">
        <v>1</v>
      </c>
      <c r="M53" s="86" t="s">
        <v>456</v>
      </c>
      <c r="N53" s="86" t="s">
        <v>613</v>
      </c>
      <c r="O53" s="164">
        <v>60000</v>
      </c>
      <c r="P53" s="86"/>
      <c r="Q53" s="65"/>
      <c r="R53" s="66">
        <v>60000</v>
      </c>
      <c r="S53" s="66">
        <f t="shared" si="2"/>
        <v>60000</v>
      </c>
      <c r="T53" s="22"/>
      <c r="U53" s="116"/>
      <c r="V53" s="111"/>
      <c r="W53" s="14"/>
      <c r="X53" s="14"/>
      <c r="Y53" s="14"/>
    </row>
    <row r="54" spans="1:25" s="32" customFormat="1" ht="15.75" customHeight="1" x14ac:dyDescent="0.3">
      <c r="A54" s="60" t="s">
        <v>620</v>
      </c>
      <c r="B54" s="61" t="s">
        <v>180</v>
      </c>
      <c r="C54" s="62"/>
      <c r="D54" s="63" t="s">
        <v>0</v>
      </c>
      <c r="E54" s="63" t="s">
        <v>345</v>
      </c>
      <c r="F54" s="60"/>
      <c r="G54" s="60"/>
      <c r="H54" s="60"/>
      <c r="I54" s="60" t="s">
        <v>565</v>
      </c>
      <c r="J54" s="200" t="str">
        <f t="shared" si="0"/>
        <v>820409430</v>
      </c>
      <c r="K54" s="64" t="s">
        <v>312</v>
      </c>
      <c r="L54" s="65">
        <v>1</v>
      </c>
      <c r="M54" s="86" t="s">
        <v>456</v>
      </c>
      <c r="N54" s="86" t="s">
        <v>606</v>
      </c>
      <c r="O54" s="164">
        <v>75000</v>
      </c>
      <c r="P54" s="86"/>
      <c r="Q54" s="65"/>
      <c r="R54" s="66">
        <v>75000</v>
      </c>
      <c r="S54" s="66">
        <f t="shared" si="2"/>
        <v>75000</v>
      </c>
      <c r="T54" s="22"/>
      <c r="U54" s="116"/>
      <c r="V54" s="111"/>
      <c r="W54" s="14"/>
      <c r="X54" s="14"/>
      <c r="Y54" s="14"/>
    </row>
    <row r="55" spans="1:25" s="32" customFormat="1" ht="15.75" customHeight="1" x14ac:dyDescent="0.3">
      <c r="A55" s="150" t="s">
        <v>619</v>
      </c>
      <c r="B55" s="61" t="s">
        <v>180</v>
      </c>
      <c r="C55" s="62"/>
      <c r="D55" s="63" t="s">
        <v>213</v>
      </c>
      <c r="E55" s="63" t="s">
        <v>213</v>
      </c>
      <c r="F55" s="60"/>
      <c r="G55" s="60"/>
      <c r="H55" s="60"/>
      <c r="I55" s="60" t="s">
        <v>616</v>
      </c>
      <c r="J55" s="200" t="str">
        <f t="shared" si="0"/>
        <v>860009002</v>
      </c>
      <c r="K55" s="67" t="s">
        <v>216</v>
      </c>
      <c r="L55" s="65">
        <v>1</v>
      </c>
      <c r="M55" s="86" t="s">
        <v>456</v>
      </c>
      <c r="N55" s="86" t="s">
        <v>634</v>
      </c>
      <c r="O55" s="164">
        <v>750000</v>
      </c>
      <c r="P55" s="86"/>
      <c r="Q55" s="65"/>
      <c r="R55" s="66">
        <v>750000</v>
      </c>
      <c r="S55" s="66">
        <f t="shared" si="2"/>
        <v>750000</v>
      </c>
      <c r="T55" s="22"/>
      <c r="U55" s="116"/>
      <c r="V55" s="111" t="s">
        <v>736</v>
      </c>
      <c r="W55" s="15"/>
      <c r="X55" s="14"/>
      <c r="Y55" s="14"/>
    </row>
    <row r="56" spans="1:25" s="32" customFormat="1" ht="15.75" customHeight="1" x14ac:dyDescent="0.3">
      <c r="A56" s="150" t="s">
        <v>619</v>
      </c>
      <c r="B56" s="61" t="s">
        <v>180</v>
      </c>
      <c r="C56" s="62"/>
      <c r="D56" s="63" t="s">
        <v>213</v>
      </c>
      <c r="E56" s="63" t="s">
        <v>213</v>
      </c>
      <c r="F56" s="60"/>
      <c r="G56" s="60"/>
      <c r="H56" s="60"/>
      <c r="I56" s="60" t="s">
        <v>616</v>
      </c>
      <c r="J56" s="200" t="str">
        <f t="shared" si="0"/>
        <v>860009002</v>
      </c>
      <c r="K56" s="67" t="s">
        <v>215</v>
      </c>
      <c r="L56" s="65">
        <v>1</v>
      </c>
      <c r="M56" s="86" t="s">
        <v>456</v>
      </c>
      <c r="N56" s="86" t="s">
        <v>634</v>
      </c>
      <c r="O56" s="164">
        <v>2200000</v>
      </c>
      <c r="P56" s="86"/>
      <c r="Q56" s="65"/>
      <c r="R56" s="66">
        <v>2200000</v>
      </c>
      <c r="S56" s="66">
        <f t="shared" si="2"/>
        <v>2200000</v>
      </c>
      <c r="T56" s="22"/>
      <c r="U56" s="116"/>
      <c r="V56" s="111" t="s">
        <v>419</v>
      </c>
      <c r="W56" s="15"/>
    </row>
    <row r="57" spans="1:25" s="32" customFormat="1" ht="15.75" customHeight="1" x14ac:dyDescent="0.3">
      <c r="A57" s="150" t="s">
        <v>619</v>
      </c>
      <c r="B57" s="61" t="s">
        <v>180</v>
      </c>
      <c r="C57" s="62"/>
      <c r="D57" s="63" t="s">
        <v>213</v>
      </c>
      <c r="E57" s="63" t="s">
        <v>213</v>
      </c>
      <c r="F57" s="60"/>
      <c r="G57" s="60"/>
      <c r="H57" s="60"/>
      <c r="I57" s="60" t="s">
        <v>616</v>
      </c>
      <c r="J57" s="200" t="str">
        <f t="shared" si="0"/>
        <v>860009002</v>
      </c>
      <c r="K57" s="67" t="s">
        <v>732</v>
      </c>
      <c r="L57" s="65">
        <v>1</v>
      </c>
      <c r="M57" s="86" t="s">
        <v>456</v>
      </c>
      <c r="N57" s="86" t="s">
        <v>634</v>
      </c>
      <c r="O57" s="164">
        <v>2200000</v>
      </c>
      <c r="P57" s="86"/>
      <c r="Q57" s="65"/>
      <c r="R57" s="66">
        <v>2200000</v>
      </c>
      <c r="S57" s="66">
        <f t="shared" si="2"/>
        <v>2200000</v>
      </c>
      <c r="T57" s="22"/>
      <c r="U57" s="116" t="s">
        <v>421</v>
      </c>
      <c r="V57" s="111"/>
      <c r="W57" s="15"/>
    </row>
    <row r="58" spans="1:25" s="32" customFormat="1" ht="15.75" customHeight="1" x14ac:dyDescent="0.3">
      <c r="A58" s="150" t="s">
        <v>619</v>
      </c>
      <c r="B58" s="61" t="s">
        <v>180</v>
      </c>
      <c r="C58" s="62"/>
      <c r="D58" s="63" t="s">
        <v>213</v>
      </c>
      <c r="E58" s="63" t="s">
        <v>213</v>
      </c>
      <c r="F58" s="60"/>
      <c r="G58" s="60"/>
      <c r="H58" s="60"/>
      <c r="I58" s="60" t="s">
        <v>616</v>
      </c>
      <c r="J58" s="200" t="str">
        <f t="shared" si="0"/>
        <v>860009002</v>
      </c>
      <c r="K58" s="67" t="s">
        <v>214</v>
      </c>
      <c r="L58" s="65">
        <v>1</v>
      </c>
      <c r="M58" s="86" t="s">
        <v>456</v>
      </c>
      <c r="N58" s="86" t="s">
        <v>634</v>
      </c>
      <c r="O58" s="164">
        <v>2600000</v>
      </c>
      <c r="P58" s="86"/>
      <c r="Q58" s="65"/>
      <c r="R58" s="66">
        <v>2600000</v>
      </c>
      <c r="S58" s="66">
        <f t="shared" si="2"/>
        <v>2600000</v>
      </c>
      <c r="T58" s="22"/>
      <c r="U58" s="116"/>
      <c r="V58" s="111"/>
      <c r="W58" s="15"/>
    </row>
    <row r="59" spans="1:25" s="32" customFormat="1" ht="15.75" customHeight="1" x14ac:dyDescent="0.3">
      <c r="A59" s="60" t="s">
        <v>619</v>
      </c>
      <c r="B59" s="61" t="s">
        <v>180</v>
      </c>
      <c r="C59" s="62"/>
      <c r="D59" s="63" t="s">
        <v>213</v>
      </c>
      <c r="E59" s="63" t="s">
        <v>213</v>
      </c>
      <c r="F59" s="60"/>
      <c r="G59" s="60"/>
      <c r="H59" s="60"/>
      <c r="I59" s="60" t="s">
        <v>616</v>
      </c>
      <c r="J59" s="200" t="str">
        <f t="shared" si="0"/>
        <v>860009002</v>
      </c>
      <c r="K59" s="67" t="s">
        <v>217</v>
      </c>
      <c r="L59" s="65">
        <v>1</v>
      </c>
      <c r="M59" s="86" t="s">
        <v>456</v>
      </c>
      <c r="N59" s="86" t="s">
        <v>634</v>
      </c>
      <c r="O59" s="164">
        <v>250000</v>
      </c>
      <c r="P59" s="86"/>
      <c r="Q59" s="65"/>
      <c r="R59" s="66">
        <v>250000</v>
      </c>
      <c r="S59" s="66">
        <f t="shared" si="2"/>
        <v>250000</v>
      </c>
      <c r="T59" s="22"/>
      <c r="U59" s="116"/>
      <c r="V59" s="111"/>
      <c r="W59" s="15"/>
    </row>
    <row r="60" spans="1:25" ht="15.75" customHeight="1" x14ac:dyDescent="0.3">
      <c r="A60" s="60" t="s">
        <v>398</v>
      </c>
      <c r="B60" s="61" t="s">
        <v>399</v>
      </c>
      <c r="C60" s="62"/>
      <c r="D60" s="63" t="s">
        <v>345</v>
      </c>
      <c r="E60" s="63" t="s">
        <v>345</v>
      </c>
      <c r="F60" s="60"/>
      <c r="G60" s="60"/>
      <c r="H60" s="60"/>
      <c r="I60" s="60" t="s">
        <v>563</v>
      </c>
      <c r="J60" s="200" t="str">
        <f t="shared" si="0"/>
        <v>852006997</v>
      </c>
      <c r="K60" s="64" t="s">
        <v>181</v>
      </c>
      <c r="L60" s="65">
        <v>1</v>
      </c>
      <c r="M60" s="86" t="s">
        <v>456</v>
      </c>
      <c r="N60" s="86" t="s">
        <v>578</v>
      </c>
      <c r="O60" s="164">
        <v>60000</v>
      </c>
      <c r="P60" s="86"/>
      <c r="Q60" s="65"/>
      <c r="R60" s="66">
        <v>60000</v>
      </c>
      <c r="S60" s="66">
        <f t="shared" si="2"/>
        <v>60000</v>
      </c>
      <c r="T60" s="22"/>
      <c r="U60" s="116" t="s">
        <v>437</v>
      </c>
      <c r="V60" s="111"/>
      <c r="W60" s="15"/>
      <c r="X60" s="32"/>
      <c r="Y60" s="32"/>
    </row>
    <row r="61" spans="1:25" ht="15.75" customHeight="1" x14ac:dyDescent="0.3">
      <c r="A61" s="60" t="s">
        <v>28</v>
      </c>
      <c r="B61" s="61" t="s">
        <v>146</v>
      </c>
      <c r="C61" s="62">
        <v>1990</v>
      </c>
      <c r="D61" s="63" t="s">
        <v>87</v>
      </c>
      <c r="E61" s="63" t="s">
        <v>344</v>
      </c>
      <c r="F61" s="60"/>
      <c r="G61" s="60"/>
      <c r="H61" s="60"/>
      <c r="I61" s="60" t="s">
        <v>562</v>
      </c>
      <c r="J61" s="200" t="str">
        <f t="shared" si="0"/>
        <v>852500351</v>
      </c>
      <c r="K61" s="64" t="s">
        <v>1</v>
      </c>
      <c r="L61" s="65">
        <v>1</v>
      </c>
      <c r="M61" s="86" t="s">
        <v>456</v>
      </c>
      <c r="N61" s="86" t="s">
        <v>606</v>
      </c>
      <c r="O61" s="164">
        <v>194596</v>
      </c>
      <c r="P61" s="86"/>
      <c r="Q61" s="65"/>
      <c r="R61" s="66">
        <v>194596</v>
      </c>
      <c r="S61" s="66">
        <f t="shared" si="2"/>
        <v>194596</v>
      </c>
      <c r="T61" s="22"/>
      <c r="U61" s="116" t="s">
        <v>436</v>
      </c>
      <c r="V61" s="111"/>
      <c r="W61" s="15"/>
      <c r="X61" s="32"/>
      <c r="Y61" s="32"/>
    </row>
    <row r="62" spans="1:25" s="32" customFormat="1" ht="15.75" customHeight="1" x14ac:dyDescent="0.3">
      <c r="A62" s="24" t="s">
        <v>28</v>
      </c>
      <c r="B62" s="25" t="s">
        <v>146</v>
      </c>
      <c r="C62" s="26">
        <v>1990</v>
      </c>
      <c r="D62" s="27" t="s">
        <v>91</v>
      </c>
      <c r="E62" s="27" t="s">
        <v>344</v>
      </c>
      <c r="F62" s="24"/>
      <c r="G62" s="24"/>
      <c r="H62" s="24"/>
      <c r="I62" s="24" t="s">
        <v>584</v>
      </c>
      <c r="J62" s="197" t="str">
        <f t="shared" si="0"/>
        <v>830000351</v>
      </c>
      <c r="K62" s="28" t="s">
        <v>363</v>
      </c>
      <c r="L62" s="29">
        <v>1</v>
      </c>
      <c r="M62" s="88"/>
      <c r="N62" s="88"/>
      <c r="O62" s="165"/>
      <c r="P62" s="88"/>
      <c r="Q62" s="29"/>
      <c r="R62" s="30">
        <v>425000</v>
      </c>
      <c r="S62" s="30">
        <f t="shared" si="2"/>
        <v>425000</v>
      </c>
      <c r="T62" s="22"/>
      <c r="U62" s="116"/>
      <c r="V62" s="113" t="s">
        <v>485</v>
      </c>
      <c r="W62" s="15"/>
    </row>
    <row r="63" spans="1:25" s="32" customFormat="1" ht="15.75" customHeight="1" x14ac:dyDescent="0.3">
      <c r="A63" s="24" t="s">
        <v>28</v>
      </c>
      <c r="B63" s="25" t="s">
        <v>146</v>
      </c>
      <c r="C63" s="26">
        <v>1990</v>
      </c>
      <c r="D63" s="27" t="s">
        <v>12</v>
      </c>
      <c r="E63" s="27" t="s">
        <v>345</v>
      </c>
      <c r="F63" s="24"/>
      <c r="G63" s="24"/>
      <c r="H63" s="24"/>
      <c r="I63" s="24" t="s">
        <v>586</v>
      </c>
      <c r="J63" s="197" t="str">
        <f t="shared" si="0"/>
        <v>840450351</v>
      </c>
      <c r="K63" s="28" t="s">
        <v>520</v>
      </c>
      <c r="L63" s="29">
        <v>1</v>
      </c>
      <c r="M63" s="88"/>
      <c r="N63" s="88"/>
      <c r="O63" s="165"/>
      <c r="P63" s="88"/>
      <c r="Q63" s="29"/>
      <c r="R63" s="30">
        <v>100000</v>
      </c>
      <c r="S63" s="22">
        <f t="shared" si="2"/>
        <v>100000</v>
      </c>
      <c r="T63" s="22"/>
      <c r="U63" s="116" t="s">
        <v>448</v>
      </c>
      <c r="V63" s="111"/>
      <c r="W63" s="15"/>
    </row>
    <row r="64" spans="1:25" s="32" customFormat="1" ht="15.75" customHeight="1" x14ac:dyDescent="0.3">
      <c r="A64" s="24" t="s">
        <v>45</v>
      </c>
      <c r="B64" s="25" t="s">
        <v>169</v>
      </c>
      <c r="C64" s="26">
        <v>1984</v>
      </c>
      <c r="D64" s="27" t="s">
        <v>345</v>
      </c>
      <c r="E64" s="27" t="s">
        <v>545</v>
      </c>
      <c r="F64" s="24"/>
      <c r="G64" s="24"/>
      <c r="H64" s="24"/>
      <c r="I64" s="24" t="s">
        <v>567</v>
      </c>
      <c r="J64" s="197" t="str">
        <f t="shared" si="0"/>
        <v>851100991</v>
      </c>
      <c r="K64" s="28" t="s">
        <v>512</v>
      </c>
      <c r="L64" s="29">
        <v>1</v>
      </c>
      <c r="M64" s="88"/>
      <c r="N64" s="88"/>
      <c r="O64" s="165"/>
      <c r="P64" s="88"/>
      <c r="Q64" s="29"/>
      <c r="R64" s="30">
        <v>1000000</v>
      </c>
      <c r="S64" s="30">
        <f t="shared" si="2"/>
        <v>1000000</v>
      </c>
      <c r="T64" s="22"/>
      <c r="U64" s="116"/>
      <c r="V64" s="113" t="s">
        <v>590</v>
      </c>
      <c r="W64" s="15"/>
      <c r="X64" s="14"/>
      <c r="Y64" s="14"/>
    </row>
    <row r="65" spans="1:25" s="32" customFormat="1" ht="15.75" customHeight="1" x14ac:dyDescent="0.3">
      <c r="A65" s="202" t="s">
        <v>29</v>
      </c>
      <c r="B65" s="203" t="s">
        <v>118</v>
      </c>
      <c r="C65" s="204">
        <v>2006</v>
      </c>
      <c r="D65" s="205" t="s">
        <v>12</v>
      </c>
      <c r="E65" s="205" t="s">
        <v>345</v>
      </c>
      <c r="F65" s="202"/>
      <c r="G65" s="202"/>
      <c r="H65" s="202"/>
      <c r="I65" s="202" t="s">
        <v>586</v>
      </c>
      <c r="J65" s="206" t="str">
        <f t="shared" si="0"/>
        <v>840450083</v>
      </c>
      <c r="K65" s="207" t="s">
        <v>520</v>
      </c>
      <c r="L65" s="208">
        <v>1</v>
      </c>
      <c r="M65" s="209" t="s">
        <v>473</v>
      </c>
      <c r="N65" s="209"/>
      <c r="O65" s="210"/>
      <c r="P65" s="209"/>
      <c r="Q65" s="208"/>
      <c r="R65" s="211">
        <v>100000</v>
      </c>
      <c r="S65" s="211">
        <f t="shared" si="2"/>
        <v>100000</v>
      </c>
      <c r="T65" s="22"/>
      <c r="U65" s="116" t="s">
        <v>448</v>
      </c>
      <c r="V65" s="111"/>
      <c r="W65" s="15"/>
    </row>
    <row r="66" spans="1:25" s="32" customFormat="1" ht="15.75" customHeight="1" x14ac:dyDescent="0.3">
      <c r="A66" s="60" t="s">
        <v>32</v>
      </c>
      <c r="B66" s="61" t="s">
        <v>143</v>
      </c>
      <c r="C66" s="62">
        <v>1971</v>
      </c>
      <c r="D66" s="63" t="s">
        <v>87</v>
      </c>
      <c r="E66" s="63" t="s">
        <v>344</v>
      </c>
      <c r="F66" s="60"/>
      <c r="G66" s="60"/>
      <c r="H66" s="60"/>
      <c r="I66" s="60" t="s">
        <v>569</v>
      </c>
      <c r="J66" s="200" t="str">
        <f t="shared" ref="J66:J129" si="3">CONCATENATE(I66,A66)</f>
        <v>840700331</v>
      </c>
      <c r="K66" s="64" t="s">
        <v>7</v>
      </c>
      <c r="L66" s="65">
        <v>1</v>
      </c>
      <c r="M66" s="86" t="s">
        <v>456</v>
      </c>
      <c r="N66" s="86" t="s">
        <v>570</v>
      </c>
      <c r="O66" s="164"/>
      <c r="P66" s="86"/>
      <c r="Q66" s="65"/>
      <c r="R66" s="66">
        <v>9879</v>
      </c>
      <c r="S66" s="66">
        <f t="shared" ref="S66:S81" si="4">IF(L66=1,R66+R66*$C$627,IF(L66=2,R66+R66*$C$628,IF(L66=3,R66+R66*$C$629,IF(L66=4,R66+R66*$C$630,IF(L66=5,R66+R66*$C$631,IF(L66=6,R66+R66*$C$632))))))</f>
        <v>9879</v>
      </c>
      <c r="T66" s="22"/>
      <c r="U66" s="116" t="s">
        <v>437</v>
      </c>
      <c r="V66" s="111"/>
      <c r="W66" s="15"/>
    </row>
    <row r="67" spans="1:25" s="32" customFormat="1" ht="15.75" customHeight="1" x14ac:dyDescent="0.3">
      <c r="A67" s="60" t="s">
        <v>32</v>
      </c>
      <c r="B67" s="61" t="s">
        <v>143</v>
      </c>
      <c r="C67" s="62">
        <v>1971</v>
      </c>
      <c r="D67" s="63" t="s">
        <v>12</v>
      </c>
      <c r="E67" s="63" t="s">
        <v>344</v>
      </c>
      <c r="F67" s="60" t="s">
        <v>544</v>
      </c>
      <c r="G67" s="60"/>
      <c r="H67" s="60"/>
      <c r="I67" s="60" t="s">
        <v>567</v>
      </c>
      <c r="J67" s="200" t="str">
        <f t="shared" si="3"/>
        <v>851100331</v>
      </c>
      <c r="K67" s="64" t="s">
        <v>447</v>
      </c>
      <c r="L67" s="65">
        <v>1</v>
      </c>
      <c r="M67" s="86" t="s">
        <v>456</v>
      </c>
      <c r="N67" s="174" t="s">
        <v>582</v>
      </c>
      <c r="O67" s="164">
        <v>322281</v>
      </c>
      <c r="P67" s="86"/>
      <c r="Q67" s="65"/>
      <c r="R67" s="66">
        <v>330203</v>
      </c>
      <c r="S67" s="66">
        <f t="shared" si="4"/>
        <v>330203</v>
      </c>
      <c r="T67" s="22">
        <v>150000</v>
      </c>
      <c r="U67" s="116" t="s">
        <v>731</v>
      </c>
      <c r="V67" s="111"/>
      <c r="W67" s="15"/>
    </row>
    <row r="68" spans="1:25" s="32" customFormat="1" ht="15.75" customHeight="1" x14ac:dyDescent="0.3">
      <c r="A68" s="150" t="s">
        <v>32</v>
      </c>
      <c r="B68" s="149" t="s">
        <v>143</v>
      </c>
      <c r="C68" s="155">
        <v>1971</v>
      </c>
      <c r="D68" s="156" t="s">
        <v>12</v>
      </c>
      <c r="E68" s="156" t="s">
        <v>345</v>
      </c>
      <c r="F68" s="150"/>
      <c r="G68" s="150"/>
      <c r="H68" s="150"/>
      <c r="I68" s="150" t="s">
        <v>586</v>
      </c>
      <c r="J68" s="200" t="str">
        <f t="shared" si="3"/>
        <v>840450331</v>
      </c>
      <c r="K68" s="106" t="s">
        <v>520</v>
      </c>
      <c r="L68" s="157">
        <v>1</v>
      </c>
      <c r="M68" s="107" t="s">
        <v>456</v>
      </c>
      <c r="N68" s="107" t="s">
        <v>572</v>
      </c>
      <c r="O68" s="166"/>
      <c r="P68" s="107"/>
      <c r="Q68" s="157"/>
      <c r="R68" s="108">
        <v>150000</v>
      </c>
      <c r="S68" s="108">
        <f t="shared" si="4"/>
        <v>150000</v>
      </c>
      <c r="T68" s="22"/>
      <c r="U68" s="116" t="s">
        <v>723</v>
      </c>
      <c r="V68" s="111"/>
      <c r="W68" s="15"/>
    </row>
    <row r="69" spans="1:25" s="32" customFormat="1" ht="15.75" customHeight="1" x14ac:dyDescent="0.3">
      <c r="A69" s="24" t="s">
        <v>31</v>
      </c>
      <c r="B69" s="25" t="s">
        <v>139</v>
      </c>
      <c r="C69" s="26">
        <v>1964</v>
      </c>
      <c r="D69" s="27" t="s">
        <v>12</v>
      </c>
      <c r="E69" s="27" t="s">
        <v>345</v>
      </c>
      <c r="F69" s="24"/>
      <c r="G69" s="24"/>
      <c r="H69" s="24"/>
      <c r="I69" s="24" t="s">
        <v>586</v>
      </c>
      <c r="J69" s="197" t="str">
        <f t="shared" si="3"/>
        <v>840450261</v>
      </c>
      <c r="K69" s="28" t="s">
        <v>520</v>
      </c>
      <c r="L69" s="29">
        <v>1</v>
      </c>
      <c r="M69" s="88" t="s">
        <v>456</v>
      </c>
      <c r="N69" s="88" t="s">
        <v>572</v>
      </c>
      <c r="O69" s="165"/>
      <c r="P69" s="88"/>
      <c r="Q69" s="29"/>
      <c r="R69" s="30">
        <v>125000</v>
      </c>
      <c r="S69" s="22">
        <f t="shared" si="4"/>
        <v>125000</v>
      </c>
      <c r="T69" s="22"/>
      <c r="U69" s="116" t="s">
        <v>448</v>
      </c>
      <c r="V69" s="111"/>
      <c r="W69" s="15"/>
    </row>
    <row r="70" spans="1:25" s="32" customFormat="1" ht="15.75" customHeight="1" x14ac:dyDescent="0.3">
      <c r="A70" s="60" t="s">
        <v>33</v>
      </c>
      <c r="B70" s="61" t="s">
        <v>126</v>
      </c>
      <c r="C70" s="62">
        <v>2008</v>
      </c>
      <c r="D70" s="63" t="s">
        <v>12</v>
      </c>
      <c r="E70" s="63" t="s">
        <v>344</v>
      </c>
      <c r="F70" s="60"/>
      <c r="G70" s="60"/>
      <c r="H70" s="60"/>
      <c r="I70" s="60" t="s">
        <v>598</v>
      </c>
      <c r="J70" s="200" t="str">
        <f t="shared" si="3"/>
        <v>861100093</v>
      </c>
      <c r="K70" s="64" t="s">
        <v>294</v>
      </c>
      <c r="L70" s="65">
        <v>1</v>
      </c>
      <c r="M70" s="86" t="s">
        <v>456</v>
      </c>
      <c r="N70" s="174" t="s">
        <v>599</v>
      </c>
      <c r="O70" s="164">
        <v>582703</v>
      </c>
      <c r="P70" s="86"/>
      <c r="Q70" s="65"/>
      <c r="R70" s="66">
        <v>90576</v>
      </c>
      <c r="S70" s="66">
        <f t="shared" si="4"/>
        <v>90576</v>
      </c>
      <c r="T70" s="22"/>
      <c r="U70" s="116" t="s">
        <v>421</v>
      </c>
      <c r="V70" s="111" t="s">
        <v>465</v>
      </c>
      <c r="W70" s="15"/>
    </row>
    <row r="71" spans="1:25" s="32" customFormat="1" ht="15.75" customHeight="1" x14ac:dyDescent="0.3">
      <c r="A71" s="60" t="s">
        <v>34</v>
      </c>
      <c r="B71" s="61" t="s">
        <v>162</v>
      </c>
      <c r="C71" s="62">
        <v>1977</v>
      </c>
      <c r="D71" s="63" t="s">
        <v>12</v>
      </c>
      <c r="E71" s="63" t="s">
        <v>345</v>
      </c>
      <c r="F71" s="60"/>
      <c r="G71" s="60"/>
      <c r="H71" s="60"/>
      <c r="I71" s="60" t="s">
        <v>563</v>
      </c>
      <c r="J71" s="200" t="str">
        <f t="shared" si="3"/>
        <v>852000911</v>
      </c>
      <c r="K71" s="64" t="s">
        <v>397</v>
      </c>
      <c r="L71" s="65">
        <v>1</v>
      </c>
      <c r="M71" s="86" t="s">
        <v>456</v>
      </c>
      <c r="N71" s="86" t="s">
        <v>578</v>
      </c>
      <c r="O71" s="164">
        <v>60000</v>
      </c>
      <c r="P71" s="86"/>
      <c r="Q71" s="65"/>
      <c r="R71" s="66">
        <v>60000</v>
      </c>
      <c r="S71" s="66">
        <f t="shared" si="4"/>
        <v>60000</v>
      </c>
      <c r="T71" s="22"/>
      <c r="U71" s="116" t="s">
        <v>531</v>
      </c>
      <c r="V71" s="111"/>
      <c r="W71" s="15"/>
    </row>
    <row r="72" spans="1:25" s="32" customFormat="1" ht="15.75" customHeight="1" x14ac:dyDescent="0.3">
      <c r="A72" s="24" t="s">
        <v>34</v>
      </c>
      <c r="B72" s="25" t="s">
        <v>162</v>
      </c>
      <c r="C72" s="26">
        <v>1977</v>
      </c>
      <c r="D72" s="27" t="s">
        <v>12</v>
      </c>
      <c r="E72" s="27" t="s">
        <v>345</v>
      </c>
      <c r="F72" s="24"/>
      <c r="G72" s="24"/>
      <c r="H72" s="24"/>
      <c r="I72" s="24" t="s">
        <v>586</v>
      </c>
      <c r="J72" s="197" t="str">
        <f t="shared" si="3"/>
        <v>840450911</v>
      </c>
      <c r="K72" s="28" t="s">
        <v>520</v>
      </c>
      <c r="L72" s="29">
        <v>1</v>
      </c>
      <c r="M72" s="88"/>
      <c r="N72" s="88"/>
      <c r="O72" s="165"/>
      <c r="P72" s="88"/>
      <c r="Q72" s="29"/>
      <c r="R72" s="30">
        <v>100000</v>
      </c>
      <c r="S72" s="22">
        <f t="shared" si="4"/>
        <v>100000</v>
      </c>
      <c r="T72" s="22"/>
      <c r="U72" s="116" t="s">
        <v>448</v>
      </c>
      <c r="V72" s="111"/>
      <c r="W72" s="15"/>
    </row>
    <row r="73" spans="1:25" s="32" customFormat="1" ht="15.75" customHeight="1" x14ac:dyDescent="0.3">
      <c r="A73" s="150" t="s">
        <v>66</v>
      </c>
      <c r="B73" s="61" t="s">
        <v>137</v>
      </c>
      <c r="C73" s="62">
        <v>1923</v>
      </c>
      <c r="D73" s="63" t="s">
        <v>12</v>
      </c>
      <c r="E73" s="63" t="s">
        <v>345</v>
      </c>
      <c r="F73" s="60"/>
      <c r="G73" s="60"/>
      <c r="H73" s="60"/>
      <c r="I73" s="60" t="s">
        <v>563</v>
      </c>
      <c r="J73" s="200" t="str">
        <f t="shared" si="3"/>
        <v>852000242</v>
      </c>
      <c r="K73" s="64" t="s">
        <v>498</v>
      </c>
      <c r="L73" s="65">
        <v>1</v>
      </c>
      <c r="M73" s="86" t="s">
        <v>456</v>
      </c>
      <c r="N73" s="86" t="s">
        <v>578</v>
      </c>
      <c r="O73" s="164">
        <v>40000</v>
      </c>
      <c r="P73" s="86"/>
      <c r="Q73" s="65"/>
      <c r="R73" s="66">
        <v>40000</v>
      </c>
      <c r="S73" s="66">
        <f t="shared" si="4"/>
        <v>40000</v>
      </c>
      <c r="T73" s="22"/>
      <c r="U73" s="116"/>
      <c r="V73" s="111"/>
      <c r="W73" s="15"/>
    </row>
    <row r="74" spans="1:25" s="32" customFormat="1" ht="15.75" customHeight="1" x14ac:dyDescent="0.3">
      <c r="A74" s="24" t="s">
        <v>36</v>
      </c>
      <c r="B74" s="25" t="s">
        <v>156</v>
      </c>
      <c r="C74" s="26">
        <v>1973</v>
      </c>
      <c r="D74" s="27" t="s">
        <v>87</v>
      </c>
      <c r="E74" s="27" t="s">
        <v>344</v>
      </c>
      <c r="F74" s="24"/>
      <c r="G74" s="24"/>
      <c r="H74" s="24"/>
      <c r="I74" s="24" t="s">
        <v>562</v>
      </c>
      <c r="J74" s="197" t="str">
        <f t="shared" si="3"/>
        <v>852500521</v>
      </c>
      <c r="K74" s="28" t="s">
        <v>286</v>
      </c>
      <c r="L74" s="29">
        <v>1</v>
      </c>
      <c r="M74" s="88"/>
      <c r="N74" s="88"/>
      <c r="O74" s="165"/>
      <c r="P74" s="88"/>
      <c r="Q74" s="29" t="s">
        <v>459</v>
      </c>
      <c r="R74" s="30">
        <v>50000</v>
      </c>
      <c r="S74" s="30">
        <f t="shared" si="4"/>
        <v>50000</v>
      </c>
      <c r="T74" s="22"/>
      <c r="U74" s="116" t="s">
        <v>460</v>
      </c>
      <c r="V74" s="111" t="s">
        <v>725</v>
      </c>
      <c r="W74" s="15"/>
    </row>
    <row r="75" spans="1:25" s="32" customFormat="1" ht="15.75" customHeight="1" x14ac:dyDescent="0.3">
      <c r="A75" s="24" t="s">
        <v>36</v>
      </c>
      <c r="B75" s="25" t="s">
        <v>156</v>
      </c>
      <c r="C75" s="26">
        <v>1973</v>
      </c>
      <c r="D75" s="27" t="s">
        <v>87</v>
      </c>
      <c r="E75" s="27" t="s">
        <v>344</v>
      </c>
      <c r="F75" s="24"/>
      <c r="G75" s="24"/>
      <c r="H75" s="24"/>
      <c r="I75" s="24" t="s">
        <v>562</v>
      </c>
      <c r="J75" s="197" t="str">
        <f t="shared" si="3"/>
        <v>852500521</v>
      </c>
      <c r="K75" s="28" t="s">
        <v>287</v>
      </c>
      <c r="L75" s="29">
        <v>1</v>
      </c>
      <c r="M75" s="88"/>
      <c r="N75" s="88"/>
      <c r="O75" s="165"/>
      <c r="P75" s="88"/>
      <c r="Q75" s="29"/>
      <c r="R75" s="30">
        <v>892462.72499999986</v>
      </c>
      <c r="S75" s="22">
        <f t="shared" si="4"/>
        <v>892462.72499999986</v>
      </c>
      <c r="T75" s="22"/>
      <c r="U75" s="116" t="s">
        <v>460</v>
      </c>
      <c r="V75" s="111" t="s">
        <v>725</v>
      </c>
      <c r="W75" s="15"/>
    </row>
    <row r="76" spans="1:25" s="32" customFormat="1" ht="15.75" customHeight="1" x14ac:dyDescent="0.3">
      <c r="A76" s="24" t="s">
        <v>36</v>
      </c>
      <c r="B76" s="25" t="s">
        <v>156</v>
      </c>
      <c r="C76" s="26">
        <v>1973</v>
      </c>
      <c r="D76" s="27" t="s">
        <v>12</v>
      </c>
      <c r="E76" s="27" t="s">
        <v>345</v>
      </c>
      <c r="F76" s="24"/>
      <c r="G76" s="24"/>
      <c r="H76" s="24"/>
      <c r="I76" s="24" t="s">
        <v>586</v>
      </c>
      <c r="J76" s="197" t="str">
        <f t="shared" si="3"/>
        <v>840450521</v>
      </c>
      <c r="K76" s="28" t="s">
        <v>520</v>
      </c>
      <c r="L76" s="29">
        <v>1</v>
      </c>
      <c r="M76" s="88"/>
      <c r="N76" s="88"/>
      <c r="O76" s="165"/>
      <c r="P76" s="88"/>
      <c r="Q76" s="29"/>
      <c r="R76" s="30">
        <v>150000</v>
      </c>
      <c r="S76" s="22">
        <f t="shared" si="4"/>
        <v>150000</v>
      </c>
      <c r="T76" s="22"/>
      <c r="U76" s="116" t="s">
        <v>448</v>
      </c>
      <c r="V76" s="111"/>
      <c r="W76" s="15"/>
    </row>
    <row r="77" spans="1:25" s="32" customFormat="1" ht="15.75" customHeight="1" x14ac:dyDescent="0.3">
      <c r="A77" s="60" t="s">
        <v>95</v>
      </c>
      <c r="B77" s="61" t="s">
        <v>167</v>
      </c>
      <c r="C77" s="62">
        <v>1984</v>
      </c>
      <c r="D77" s="63" t="s">
        <v>87</v>
      </c>
      <c r="E77" s="63" t="s">
        <v>344</v>
      </c>
      <c r="F77" s="60"/>
      <c r="G77" s="60"/>
      <c r="H77" s="60"/>
      <c r="I77" s="60" t="s">
        <v>562</v>
      </c>
      <c r="J77" s="200" t="str">
        <f t="shared" si="3"/>
        <v>852500951</v>
      </c>
      <c r="K77" s="64" t="s">
        <v>265</v>
      </c>
      <c r="L77" s="65">
        <v>1</v>
      </c>
      <c r="M77" s="86" t="s">
        <v>456</v>
      </c>
      <c r="N77" s="174" t="s">
        <v>615</v>
      </c>
      <c r="O77" s="164">
        <v>995273</v>
      </c>
      <c r="P77" s="86"/>
      <c r="Q77" s="65"/>
      <c r="R77" s="66">
        <v>222769</v>
      </c>
      <c r="S77" s="66">
        <f t="shared" si="4"/>
        <v>222769</v>
      </c>
      <c r="T77" s="22"/>
      <c r="U77" s="116" t="s">
        <v>421</v>
      </c>
      <c r="V77" s="111"/>
      <c r="W77" s="15"/>
      <c r="X77" s="14"/>
      <c r="Y77" s="14"/>
    </row>
    <row r="78" spans="1:25" s="32" customFormat="1" ht="15.75" customHeight="1" x14ac:dyDescent="0.3">
      <c r="A78" s="24" t="s">
        <v>95</v>
      </c>
      <c r="B78" s="25" t="s">
        <v>167</v>
      </c>
      <c r="C78" s="26">
        <v>1984</v>
      </c>
      <c r="D78" s="27" t="s">
        <v>12</v>
      </c>
      <c r="E78" s="27" t="s">
        <v>345</v>
      </c>
      <c r="F78" s="24"/>
      <c r="G78" s="24"/>
      <c r="H78" s="24"/>
      <c r="I78" s="24" t="s">
        <v>586</v>
      </c>
      <c r="J78" s="197" t="str">
        <f t="shared" si="3"/>
        <v>840450951</v>
      </c>
      <c r="K78" s="28" t="s">
        <v>520</v>
      </c>
      <c r="L78" s="29">
        <v>1</v>
      </c>
      <c r="M78" s="88"/>
      <c r="N78" s="88"/>
      <c r="O78" s="165"/>
      <c r="P78" s="88"/>
      <c r="Q78" s="29"/>
      <c r="R78" s="30">
        <v>125000</v>
      </c>
      <c r="S78" s="22">
        <f t="shared" si="4"/>
        <v>125000</v>
      </c>
      <c r="T78" s="22"/>
      <c r="U78" s="116" t="s">
        <v>448</v>
      </c>
      <c r="V78" s="111"/>
      <c r="W78" s="15"/>
      <c r="X78" s="14"/>
      <c r="Y78" s="14"/>
    </row>
    <row r="79" spans="1:25" s="32" customFormat="1" ht="15.75" customHeight="1" x14ac:dyDescent="0.3">
      <c r="A79" s="150" t="s">
        <v>46</v>
      </c>
      <c r="B79" s="61" t="s">
        <v>114</v>
      </c>
      <c r="C79" s="62">
        <v>2000</v>
      </c>
      <c r="D79" s="63" t="s">
        <v>87</v>
      </c>
      <c r="E79" s="63" t="s">
        <v>344</v>
      </c>
      <c r="F79" s="60"/>
      <c r="G79" s="60"/>
      <c r="H79" s="60"/>
      <c r="I79" s="60" t="s">
        <v>562</v>
      </c>
      <c r="J79" s="200" t="str">
        <f t="shared" si="3"/>
        <v>852500073</v>
      </c>
      <c r="K79" s="64" t="s">
        <v>287</v>
      </c>
      <c r="L79" s="65">
        <v>1</v>
      </c>
      <c r="M79" s="86" t="s">
        <v>456</v>
      </c>
      <c r="N79" s="174" t="s">
        <v>581</v>
      </c>
      <c r="O79" s="164">
        <v>1859973</v>
      </c>
      <c r="P79" s="86"/>
      <c r="Q79" s="65"/>
      <c r="R79" s="66">
        <v>1343003</v>
      </c>
      <c r="S79" s="66">
        <f t="shared" si="4"/>
        <v>1343003</v>
      </c>
      <c r="T79" s="22"/>
      <c r="U79" s="116" t="s">
        <v>421</v>
      </c>
      <c r="V79" s="111"/>
      <c r="W79" s="15"/>
    </row>
    <row r="80" spans="1:25" s="32" customFormat="1" ht="15.75" customHeight="1" x14ac:dyDescent="0.3">
      <c r="A80" s="202" t="s">
        <v>46</v>
      </c>
      <c r="B80" s="203" t="s">
        <v>114</v>
      </c>
      <c r="C80" s="204">
        <v>2000</v>
      </c>
      <c r="D80" s="205" t="s">
        <v>12</v>
      </c>
      <c r="E80" s="205" t="s">
        <v>345</v>
      </c>
      <c r="F80" s="202"/>
      <c r="G80" s="202"/>
      <c r="H80" s="202"/>
      <c r="I80" s="202" t="s">
        <v>586</v>
      </c>
      <c r="J80" s="206" t="str">
        <f t="shared" si="3"/>
        <v>840450073</v>
      </c>
      <c r="K80" s="207" t="s">
        <v>520</v>
      </c>
      <c r="L80" s="208">
        <v>1</v>
      </c>
      <c r="M80" s="209" t="s">
        <v>473</v>
      </c>
      <c r="N80" s="209"/>
      <c r="O80" s="210"/>
      <c r="P80" s="209"/>
      <c r="Q80" s="208"/>
      <c r="R80" s="211">
        <v>150000</v>
      </c>
      <c r="S80" s="211">
        <f t="shared" si="4"/>
        <v>150000</v>
      </c>
      <c r="T80" s="22"/>
      <c r="U80" s="116" t="s">
        <v>448</v>
      </c>
      <c r="V80" s="111"/>
      <c r="W80" s="15"/>
    </row>
    <row r="81" spans="1:25" s="32" customFormat="1" ht="15.75" customHeight="1" x14ac:dyDescent="0.3">
      <c r="A81" s="150" t="s">
        <v>46</v>
      </c>
      <c r="B81" s="61" t="s">
        <v>114</v>
      </c>
      <c r="C81" s="62">
        <v>2000</v>
      </c>
      <c r="D81" s="63" t="s">
        <v>0</v>
      </c>
      <c r="E81" s="63" t="s">
        <v>345</v>
      </c>
      <c r="F81" s="60"/>
      <c r="G81" s="60"/>
      <c r="H81" s="60"/>
      <c r="I81" s="60" t="s">
        <v>580</v>
      </c>
      <c r="J81" s="200" t="str">
        <f t="shared" si="3"/>
        <v>820500073</v>
      </c>
      <c r="K81" s="64" t="s">
        <v>288</v>
      </c>
      <c r="L81" s="65">
        <v>1</v>
      </c>
      <c r="M81" s="86" t="s">
        <v>456</v>
      </c>
      <c r="N81" s="86" t="s">
        <v>579</v>
      </c>
      <c r="O81" s="164">
        <v>35000</v>
      </c>
      <c r="P81" s="86"/>
      <c r="Q81" s="65"/>
      <c r="R81" s="66">
        <v>35000</v>
      </c>
      <c r="S81" s="66">
        <f t="shared" si="4"/>
        <v>35000</v>
      </c>
      <c r="T81" s="22"/>
      <c r="U81" s="116" t="s">
        <v>421</v>
      </c>
      <c r="V81" s="111"/>
      <c r="W81" s="15"/>
    </row>
    <row r="82" spans="1:25" s="32" customFormat="1" ht="15.75" customHeight="1" x14ac:dyDescent="0.3">
      <c r="A82" s="24" t="s">
        <v>38</v>
      </c>
      <c r="B82" s="25" t="s">
        <v>174</v>
      </c>
      <c r="C82" s="26">
        <v>1995</v>
      </c>
      <c r="D82" s="27" t="s">
        <v>12</v>
      </c>
      <c r="E82" s="27" t="s">
        <v>345</v>
      </c>
      <c r="F82" s="24"/>
      <c r="G82" s="24"/>
      <c r="H82" s="24"/>
      <c r="I82" s="24" t="s">
        <v>598</v>
      </c>
      <c r="J82" s="197" t="str">
        <f t="shared" si="3"/>
        <v>861107071</v>
      </c>
      <c r="K82" s="28" t="s">
        <v>551</v>
      </c>
      <c r="L82" s="29">
        <v>1</v>
      </c>
      <c r="M82" s="88" t="s">
        <v>473</v>
      </c>
      <c r="N82" s="88"/>
      <c r="O82" s="165"/>
      <c r="P82" s="88" t="s">
        <v>552</v>
      </c>
      <c r="Q82" s="29"/>
      <c r="R82" s="30"/>
      <c r="S82" s="22"/>
      <c r="T82" s="22"/>
      <c r="U82" s="116"/>
      <c r="V82" s="111" t="s">
        <v>553</v>
      </c>
      <c r="W82" s="15"/>
    </row>
    <row r="83" spans="1:25" s="32" customFormat="1" ht="15.75" customHeight="1" x14ac:dyDescent="0.3">
      <c r="A83" s="202" t="s">
        <v>37</v>
      </c>
      <c r="B83" s="203" t="s">
        <v>109</v>
      </c>
      <c r="C83" s="204">
        <v>1998</v>
      </c>
      <c r="D83" s="205" t="s">
        <v>12</v>
      </c>
      <c r="E83" s="205" t="s">
        <v>345</v>
      </c>
      <c r="F83" s="202"/>
      <c r="G83" s="202"/>
      <c r="H83" s="202"/>
      <c r="I83" s="202" t="s">
        <v>586</v>
      </c>
      <c r="J83" s="206" t="str">
        <f t="shared" si="3"/>
        <v>840450065</v>
      </c>
      <c r="K83" s="207" t="s">
        <v>520</v>
      </c>
      <c r="L83" s="208">
        <v>1</v>
      </c>
      <c r="M83" s="209" t="s">
        <v>473</v>
      </c>
      <c r="N83" s="209"/>
      <c r="O83" s="210"/>
      <c r="P83" s="209"/>
      <c r="Q83" s="208"/>
      <c r="R83" s="211">
        <v>100000</v>
      </c>
      <c r="S83" s="211">
        <f t="shared" ref="S83:S107" si="5">IF(L83=1,R83+R83*$C$627,IF(L83=2,R83+R83*$C$628,IF(L83=3,R83+R83*$C$629,IF(L83=4,R83+R83*$C$630,IF(L83=5,R83+R83*$C$631,IF(L83=6,R83+R83*$C$632))))))</f>
        <v>100000</v>
      </c>
      <c r="T83" s="211"/>
      <c r="U83" s="212" t="s">
        <v>448</v>
      </c>
      <c r="V83" s="215"/>
      <c r="W83" s="15"/>
    </row>
    <row r="84" spans="1:25" s="32" customFormat="1" ht="15.75" customHeight="1" x14ac:dyDescent="0.3">
      <c r="A84" s="150" t="s">
        <v>40</v>
      </c>
      <c r="B84" s="61" t="s">
        <v>142</v>
      </c>
      <c r="C84" s="62">
        <v>1971</v>
      </c>
      <c r="D84" s="63" t="s">
        <v>87</v>
      </c>
      <c r="E84" s="63" t="s">
        <v>87</v>
      </c>
      <c r="F84" s="60"/>
      <c r="G84" s="60"/>
      <c r="H84" s="60"/>
      <c r="I84" s="60" t="s">
        <v>560</v>
      </c>
      <c r="J84" s="200" t="str">
        <f t="shared" si="3"/>
        <v>861000321</v>
      </c>
      <c r="K84" s="64" t="s">
        <v>500</v>
      </c>
      <c r="L84" s="65">
        <v>1</v>
      </c>
      <c r="M84" s="86" t="s">
        <v>456</v>
      </c>
      <c r="N84" s="86" t="s">
        <v>570</v>
      </c>
      <c r="O84" s="164">
        <v>10000</v>
      </c>
      <c r="P84" s="86"/>
      <c r="Q84" s="65"/>
      <c r="R84" s="66">
        <v>10000</v>
      </c>
      <c r="S84" s="66">
        <f t="shared" si="5"/>
        <v>10000</v>
      </c>
      <c r="T84" s="22"/>
      <c r="U84" s="116" t="s">
        <v>421</v>
      </c>
      <c r="V84" s="111"/>
      <c r="W84" s="15"/>
    </row>
    <row r="85" spans="1:25" s="32" customFormat="1" ht="15.75" customHeight="1" x14ac:dyDescent="0.3">
      <c r="A85" s="24" t="s">
        <v>41</v>
      </c>
      <c r="B85" s="25" t="s">
        <v>168</v>
      </c>
      <c r="C85" s="26">
        <v>1984</v>
      </c>
      <c r="D85" s="27" t="s">
        <v>12</v>
      </c>
      <c r="E85" s="27" t="s">
        <v>345</v>
      </c>
      <c r="F85" s="24"/>
      <c r="G85" s="24"/>
      <c r="H85" s="24"/>
      <c r="I85" s="24" t="s">
        <v>586</v>
      </c>
      <c r="J85" s="197" t="str">
        <f t="shared" si="3"/>
        <v>840450961</v>
      </c>
      <c r="K85" s="28" t="s">
        <v>520</v>
      </c>
      <c r="L85" s="29">
        <v>1</v>
      </c>
      <c r="M85" s="88"/>
      <c r="N85" s="88"/>
      <c r="O85" s="165"/>
      <c r="P85" s="88"/>
      <c r="Q85" s="29"/>
      <c r="R85" s="30">
        <v>100000</v>
      </c>
      <c r="S85" s="22">
        <f t="shared" si="5"/>
        <v>100000</v>
      </c>
      <c r="T85" s="22"/>
      <c r="U85" s="116" t="s">
        <v>448</v>
      </c>
      <c r="V85" s="111"/>
      <c r="W85" s="15"/>
      <c r="X85" s="14"/>
      <c r="Y85" s="14"/>
    </row>
    <row r="86" spans="1:25" s="32" customFormat="1" ht="15.75" customHeight="1" x14ac:dyDescent="0.3">
      <c r="A86" s="60" t="s">
        <v>42</v>
      </c>
      <c r="B86" s="61" t="s">
        <v>159</v>
      </c>
      <c r="C86" s="62">
        <v>1973</v>
      </c>
      <c r="D86" s="63" t="s">
        <v>0</v>
      </c>
      <c r="E86" s="63" t="s">
        <v>344</v>
      </c>
      <c r="F86" s="60"/>
      <c r="G86" s="60"/>
      <c r="H86" s="60"/>
      <c r="I86" s="60" t="s">
        <v>580</v>
      </c>
      <c r="J86" s="200" t="str">
        <f t="shared" si="3"/>
        <v>820500801</v>
      </c>
      <c r="K86" s="64" t="s">
        <v>188</v>
      </c>
      <c r="L86" s="65">
        <v>1</v>
      </c>
      <c r="M86" s="86" t="s">
        <v>456</v>
      </c>
      <c r="N86" s="86" t="s">
        <v>613</v>
      </c>
      <c r="O86" s="164">
        <v>71605</v>
      </c>
      <c r="P86" s="86"/>
      <c r="Q86" s="65"/>
      <c r="R86" s="66">
        <v>16093</v>
      </c>
      <c r="S86" s="66">
        <f t="shared" si="5"/>
        <v>16093</v>
      </c>
      <c r="T86" s="22"/>
      <c r="U86" s="116" t="s">
        <v>421</v>
      </c>
      <c r="V86" s="111"/>
      <c r="W86" s="15"/>
    </row>
    <row r="87" spans="1:25" s="32" customFormat="1" ht="15.75" customHeight="1" x14ac:dyDescent="0.3">
      <c r="A87" s="48" t="s">
        <v>42</v>
      </c>
      <c r="B87" s="49" t="s">
        <v>159</v>
      </c>
      <c r="C87" s="50">
        <v>1973</v>
      </c>
      <c r="D87" s="51" t="s">
        <v>12</v>
      </c>
      <c r="E87" s="51" t="s">
        <v>344</v>
      </c>
      <c r="F87" s="48"/>
      <c r="G87" s="48"/>
      <c r="H87" s="48"/>
      <c r="I87" s="48" t="s">
        <v>560</v>
      </c>
      <c r="J87" s="199" t="str">
        <f t="shared" si="3"/>
        <v>861000801</v>
      </c>
      <c r="K87" s="52" t="s">
        <v>281</v>
      </c>
      <c r="L87" s="53">
        <v>1</v>
      </c>
      <c r="M87" s="90"/>
      <c r="N87" s="90" t="s">
        <v>711</v>
      </c>
      <c r="O87" s="162"/>
      <c r="P87" s="90" t="s">
        <v>728</v>
      </c>
      <c r="Q87" s="53" t="s">
        <v>464</v>
      </c>
      <c r="R87" s="54">
        <v>20600000</v>
      </c>
      <c r="S87" s="54">
        <f t="shared" si="5"/>
        <v>20600000</v>
      </c>
      <c r="T87" s="22"/>
      <c r="U87" s="116"/>
      <c r="V87" s="111"/>
      <c r="W87" s="15"/>
    </row>
    <row r="88" spans="1:25" s="32" customFormat="1" ht="15.75" customHeight="1" x14ac:dyDescent="0.3">
      <c r="A88" s="150" t="s">
        <v>42</v>
      </c>
      <c r="B88" s="61" t="s">
        <v>159</v>
      </c>
      <c r="C88" s="62">
        <v>1973</v>
      </c>
      <c r="D88" s="63" t="s">
        <v>12</v>
      </c>
      <c r="E88" s="63" t="s">
        <v>345</v>
      </c>
      <c r="F88" s="60"/>
      <c r="G88" s="60"/>
      <c r="H88" s="60"/>
      <c r="I88" s="60" t="s">
        <v>563</v>
      </c>
      <c r="J88" s="200" t="str">
        <f t="shared" si="3"/>
        <v>852000801</v>
      </c>
      <c r="K88" s="64" t="s">
        <v>396</v>
      </c>
      <c r="L88" s="65">
        <v>1</v>
      </c>
      <c r="M88" s="86" t="s">
        <v>456</v>
      </c>
      <c r="N88" s="86" t="s">
        <v>578</v>
      </c>
      <c r="O88" s="164">
        <v>100000</v>
      </c>
      <c r="P88" s="86"/>
      <c r="Q88" s="65"/>
      <c r="R88" s="66">
        <v>100000</v>
      </c>
      <c r="S88" s="66">
        <f t="shared" si="5"/>
        <v>100000</v>
      </c>
      <c r="T88" s="22"/>
      <c r="U88" s="116" t="s">
        <v>723</v>
      </c>
      <c r="V88" s="111"/>
      <c r="W88" s="15"/>
    </row>
    <row r="89" spans="1:25" s="32" customFormat="1" ht="15.75" customHeight="1" x14ac:dyDescent="0.3">
      <c r="A89" s="24" t="s">
        <v>44</v>
      </c>
      <c r="B89" s="25" t="s">
        <v>172</v>
      </c>
      <c r="C89" s="26">
        <v>2005</v>
      </c>
      <c r="D89" s="27" t="s">
        <v>12</v>
      </c>
      <c r="E89" s="27" t="s">
        <v>345</v>
      </c>
      <c r="F89" s="24"/>
      <c r="G89" s="24"/>
      <c r="H89" s="24"/>
      <c r="I89" s="24" t="s">
        <v>586</v>
      </c>
      <c r="J89" s="197" t="str">
        <f t="shared" si="3"/>
        <v>840452081</v>
      </c>
      <c r="K89" s="28" t="s">
        <v>520</v>
      </c>
      <c r="L89" s="29">
        <v>1</v>
      </c>
      <c r="M89" s="88"/>
      <c r="N89" s="88"/>
      <c r="O89" s="165"/>
      <c r="P89" s="88"/>
      <c r="Q89" s="29"/>
      <c r="R89" s="30">
        <v>100000</v>
      </c>
      <c r="S89" s="22">
        <f t="shared" si="5"/>
        <v>100000</v>
      </c>
      <c r="T89" s="22"/>
      <c r="U89" s="116" t="s">
        <v>448</v>
      </c>
      <c r="V89" s="111"/>
      <c r="W89" s="15"/>
      <c r="X89" s="14"/>
      <c r="Y89" s="14"/>
    </row>
    <row r="90" spans="1:25" s="32" customFormat="1" ht="15.75" customHeight="1" x14ac:dyDescent="0.3">
      <c r="A90" s="60" t="s">
        <v>588</v>
      </c>
      <c r="B90" s="61" t="s">
        <v>404</v>
      </c>
      <c r="C90" s="62"/>
      <c r="D90" s="63" t="s">
        <v>12</v>
      </c>
      <c r="E90" s="63" t="s">
        <v>345</v>
      </c>
      <c r="F90" s="60"/>
      <c r="G90" s="60"/>
      <c r="H90" s="60"/>
      <c r="I90" s="60" t="s">
        <v>563</v>
      </c>
      <c r="J90" s="200" t="str">
        <f t="shared" si="3"/>
        <v>852009061</v>
      </c>
      <c r="K90" s="64" t="s">
        <v>397</v>
      </c>
      <c r="L90" s="65">
        <v>1</v>
      </c>
      <c r="M90" s="86" t="s">
        <v>456</v>
      </c>
      <c r="N90" s="86" t="s">
        <v>606</v>
      </c>
      <c r="O90" s="164">
        <v>25000</v>
      </c>
      <c r="P90" s="86"/>
      <c r="Q90" s="65"/>
      <c r="R90" s="66">
        <v>25000</v>
      </c>
      <c r="S90" s="66">
        <f t="shared" si="5"/>
        <v>25000</v>
      </c>
      <c r="T90" s="22"/>
      <c r="U90" s="116" t="s">
        <v>723</v>
      </c>
      <c r="V90" s="111"/>
      <c r="W90" s="14"/>
      <c r="X90" s="14"/>
      <c r="Y90" s="14"/>
    </row>
    <row r="91" spans="1:25" s="32" customFormat="1" ht="15.75" customHeight="1" x14ac:dyDescent="0.3">
      <c r="A91" s="154" t="s">
        <v>30</v>
      </c>
      <c r="B91" s="151" t="s">
        <v>151</v>
      </c>
      <c r="C91" s="152">
        <v>1989</v>
      </c>
      <c r="D91" s="105" t="s">
        <v>12</v>
      </c>
      <c r="E91" s="105" t="s">
        <v>344</v>
      </c>
      <c r="F91" s="154" t="s">
        <v>544</v>
      </c>
      <c r="G91" s="154"/>
      <c r="H91" s="154"/>
      <c r="I91" s="154" t="s">
        <v>598</v>
      </c>
      <c r="J91" s="199" t="str">
        <f t="shared" si="3"/>
        <v>861100451</v>
      </c>
      <c r="K91" s="104" t="s">
        <v>294</v>
      </c>
      <c r="L91" s="110">
        <v>1</v>
      </c>
      <c r="M91" s="153" t="s">
        <v>456</v>
      </c>
      <c r="N91" s="176" t="s">
        <v>609</v>
      </c>
      <c r="O91" s="168">
        <v>381786</v>
      </c>
      <c r="P91" s="153"/>
      <c r="Q91" s="110" t="s">
        <v>464</v>
      </c>
      <c r="R91" s="148">
        <v>355826</v>
      </c>
      <c r="S91" s="148">
        <f t="shared" si="5"/>
        <v>355826</v>
      </c>
      <c r="T91" s="22"/>
      <c r="U91" s="116"/>
      <c r="V91" s="111" t="s">
        <v>493</v>
      </c>
      <c r="W91" s="15"/>
    </row>
    <row r="92" spans="1:25" s="32" customFormat="1" ht="15.75" customHeight="1" x14ac:dyDescent="0.3">
      <c r="A92" s="202" t="s">
        <v>30</v>
      </c>
      <c r="B92" s="203" t="s">
        <v>151</v>
      </c>
      <c r="C92" s="204">
        <v>1989</v>
      </c>
      <c r="D92" s="205" t="s">
        <v>13</v>
      </c>
      <c r="E92" s="205" t="s">
        <v>345</v>
      </c>
      <c r="F92" s="202"/>
      <c r="G92" s="202"/>
      <c r="H92" s="202"/>
      <c r="I92" s="202" t="s">
        <v>602</v>
      </c>
      <c r="J92" s="206" t="str">
        <f t="shared" si="3"/>
        <v>851700451</v>
      </c>
      <c r="K92" s="207" t="s">
        <v>502</v>
      </c>
      <c r="L92" s="208">
        <v>1</v>
      </c>
      <c r="M92" s="209" t="s">
        <v>473</v>
      </c>
      <c r="N92" s="209"/>
      <c r="O92" s="210"/>
      <c r="P92" s="209"/>
      <c r="Q92" s="208"/>
      <c r="R92" s="211">
        <v>25000</v>
      </c>
      <c r="S92" s="211">
        <f t="shared" si="5"/>
        <v>25000</v>
      </c>
      <c r="T92" s="22"/>
      <c r="U92" s="116" t="s">
        <v>423</v>
      </c>
      <c r="V92" s="111"/>
      <c r="W92" s="15"/>
    </row>
    <row r="93" spans="1:25" ht="15.75" customHeight="1" x14ac:dyDescent="0.3">
      <c r="A93" s="150" t="s">
        <v>30</v>
      </c>
      <c r="B93" s="149" t="s">
        <v>151</v>
      </c>
      <c r="C93" s="155">
        <v>1989</v>
      </c>
      <c r="D93" s="156" t="s">
        <v>12</v>
      </c>
      <c r="E93" s="156" t="s">
        <v>345</v>
      </c>
      <c r="F93" s="150"/>
      <c r="G93" s="150"/>
      <c r="H93" s="150"/>
      <c r="I93" s="150" t="s">
        <v>586</v>
      </c>
      <c r="J93" s="200" t="str">
        <f t="shared" si="3"/>
        <v>840450451</v>
      </c>
      <c r="K93" s="106" t="s">
        <v>520</v>
      </c>
      <c r="L93" s="157">
        <v>1</v>
      </c>
      <c r="M93" s="107" t="s">
        <v>456</v>
      </c>
      <c r="N93" s="107" t="s">
        <v>572</v>
      </c>
      <c r="O93" s="166"/>
      <c r="P93" s="107"/>
      <c r="Q93" s="157"/>
      <c r="R93" s="108">
        <v>100000</v>
      </c>
      <c r="S93" s="108">
        <f t="shared" si="5"/>
        <v>100000</v>
      </c>
      <c r="T93" s="22"/>
      <c r="U93" s="116" t="s">
        <v>421</v>
      </c>
      <c r="V93" s="111"/>
      <c r="W93" s="15"/>
      <c r="X93" s="32"/>
      <c r="Y93" s="32"/>
    </row>
    <row r="94" spans="1:25" ht="15.75" customHeight="1" x14ac:dyDescent="0.3">
      <c r="A94" s="202" t="s">
        <v>43</v>
      </c>
      <c r="B94" s="203" t="s">
        <v>136</v>
      </c>
      <c r="C94" s="204">
        <v>1966</v>
      </c>
      <c r="D94" s="205" t="s">
        <v>12</v>
      </c>
      <c r="E94" s="205" t="s">
        <v>344</v>
      </c>
      <c r="F94" s="202"/>
      <c r="G94" s="202"/>
      <c r="H94" s="202"/>
      <c r="I94" s="202" t="s">
        <v>603</v>
      </c>
      <c r="J94" s="206" t="str">
        <f t="shared" si="3"/>
        <v>832600211</v>
      </c>
      <c r="K94" s="207" t="s">
        <v>330</v>
      </c>
      <c r="L94" s="208">
        <v>1</v>
      </c>
      <c r="M94" s="209" t="s">
        <v>473</v>
      </c>
      <c r="N94" s="209"/>
      <c r="O94" s="210"/>
      <c r="P94" s="209"/>
      <c r="Q94" s="208"/>
      <c r="R94" s="211">
        <v>20000</v>
      </c>
      <c r="S94" s="211">
        <f t="shared" si="5"/>
        <v>20000</v>
      </c>
      <c r="T94" s="22"/>
      <c r="U94" s="116" t="s">
        <v>466</v>
      </c>
      <c r="V94" s="111" t="s">
        <v>467</v>
      </c>
      <c r="W94" s="15"/>
      <c r="X94" s="32"/>
      <c r="Y94" s="32"/>
    </row>
    <row r="95" spans="1:25" s="32" customFormat="1" ht="15.75" customHeight="1" x14ac:dyDescent="0.3">
      <c r="A95" s="24" t="s">
        <v>43</v>
      </c>
      <c r="B95" s="25" t="s">
        <v>136</v>
      </c>
      <c r="C95" s="26">
        <v>1966</v>
      </c>
      <c r="D95" s="27" t="s">
        <v>91</v>
      </c>
      <c r="E95" s="27" t="s">
        <v>344</v>
      </c>
      <c r="F95" s="24"/>
      <c r="G95" s="24"/>
      <c r="H95" s="24"/>
      <c r="I95" s="24" t="s">
        <v>584</v>
      </c>
      <c r="J95" s="197" t="str">
        <f t="shared" si="3"/>
        <v>830000211</v>
      </c>
      <c r="K95" s="28" t="s">
        <v>363</v>
      </c>
      <c r="L95" s="29">
        <v>1</v>
      </c>
      <c r="M95" s="88"/>
      <c r="N95" s="88"/>
      <c r="O95" s="165"/>
      <c r="P95" s="88"/>
      <c r="Q95" s="29"/>
      <c r="R95" s="30">
        <v>425000</v>
      </c>
      <c r="S95" s="30">
        <f t="shared" si="5"/>
        <v>425000</v>
      </c>
      <c r="T95" s="22"/>
      <c r="U95" s="116"/>
      <c r="V95" s="113" t="s">
        <v>485</v>
      </c>
      <c r="W95" s="15"/>
      <c r="X95" s="14"/>
      <c r="Y95" s="14"/>
    </row>
    <row r="96" spans="1:25" s="32" customFormat="1" ht="15.75" customHeight="1" x14ac:dyDescent="0.3">
      <c r="A96" s="24" t="s">
        <v>47</v>
      </c>
      <c r="B96" s="25" t="s">
        <v>166</v>
      </c>
      <c r="C96" s="26">
        <v>1982</v>
      </c>
      <c r="D96" s="27" t="s">
        <v>91</v>
      </c>
      <c r="E96" s="27" t="s">
        <v>344</v>
      </c>
      <c r="F96" s="24"/>
      <c r="G96" s="24"/>
      <c r="H96" s="24"/>
      <c r="I96" s="24" t="s">
        <v>584</v>
      </c>
      <c r="J96" s="197" t="str">
        <f t="shared" si="3"/>
        <v>830000941</v>
      </c>
      <c r="K96" s="28" t="s">
        <v>363</v>
      </c>
      <c r="L96" s="29">
        <v>1</v>
      </c>
      <c r="M96" s="88"/>
      <c r="N96" s="88"/>
      <c r="O96" s="165"/>
      <c r="P96" s="88"/>
      <c r="Q96" s="29"/>
      <c r="R96" s="30">
        <v>425000</v>
      </c>
      <c r="S96" s="30">
        <f t="shared" si="5"/>
        <v>425000</v>
      </c>
      <c r="T96" s="22"/>
      <c r="U96" s="116"/>
      <c r="V96" s="113" t="s">
        <v>485</v>
      </c>
      <c r="W96" s="15"/>
      <c r="X96" s="14"/>
      <c r="Y96" s="14"/>
    </row>
    <row r="97" spans="1:25" s="32" customFormat="1" ht="15.75" customHeight="1" x14ac:dyDescent="0.3">
      <c r="A97" s="24" t="s">
        <v>47</v>
      </c>
      <c r="B97" s="25" t="s">
        <v>166</v>
      </c>
      <c r="C97" s="26">
        <v>1982</v>
      </c>
      <c r="D97" s="27" t="s">
        <v>12</v>
      </c>
      <c r="E97" s="27" t="s">
        <v>345</v>
      </c>
      <c r="F97" s="24"/>
      <c r="G97" s="24"/>
      <c r="H97" s="24"/>
      <c r="I97" s="24" t="s">
        <v>563</v>
      </c>
      <c r="J97" s="197" t="str">
        <f t="shared" si="3"/>
        <v>852000941</v>
      </c>
      <c r="K97" s="28" t="s">
        <v>203</v>
      </c>
      <c r="L97" s="29">
        <v>1</v>
      </c>
      <c r="M97" s="88" t="s">
        <v>473</v>
      </c>
      <c r="N97" s="88"/>
      <c r="O97" s="165"/>
      <c r="P97" s="88"/>
      <c r="Q97" s="29"/>
      <c r="R97" s="30">
        <v>500000</v>
      </c>
      <c r="S97" s="22">
        <f t="shared" si="5"/>
        <v>500000</v>
      </c>
      <c r="T97" s="22"/>
      <c r="U97" s="116"/>
      <c r="V97" s="111"/>
      <c r="W97" s="15"/>
      <c r="X97" s="14"/>
      <c r="Y97" s="14"/>
    </row>
    <row r="98" spans="1:25" s="32" customFormat="1" ht="15.75" customHeight="1" x14ac:dyDescent="0.3">
      <c r="A98" s="24" t="s">
        <v>47</v>
      </c>
      <c r="B98" s="25" t="s">
        <v>166</v>
      </c>
      <c r="C98" s="26">
        <v>1982</v>
      </c>
      <c r="D98" s="27" t="s">
        <v>12</v>
      </c>
      <c r="E98" s="27" t="s">
        <v>345</v>
      </c>
      <c r="F98" s="24"/>
      <c r="G98" s="24"/>
      <c r="H98" s="24"/>
      <c r="I98" s="24" t="s">
        <v>586</v>
      </c>
      <c r="J98" s="197" t="str">
        <f t="shared" si="3"/>
        <v>840450941</v>
      </c>
      <c r="K98" s="28" t="s">
        <v>520</v>
      </c>
      <c r="L98" s="29">
        <v>1</v>
      </c>
      <c r="M98" s="88"/>
      <c r="N98" s="88"/>
      <c r="O98" s="165"/>
      <c r="P98" s="88"/>
      <c r="Q98" s="29"/>
      <c r="R98" s="30">
        <v>100000</v>
      </c>
      <c r="S98" s="22">
        <f t="shared" si="5"/>
        <v>100000</v>
      </c>
      <c r="T98" s="22"/>
      <c r="U98" s="116" t="s">
        <v>448</v>
      </c>
      <c r="V98" s="111"/>
      <c r="W98" s="15"/>
      <c r="X98" s="14"/>
      <c r="Y98" s="14"/>
    </row>
    <row r="99" spans="1:25" s="32" customFormat="1" ht="15.75" customHeight="1" x14ac:dyDescent="0.3">
      <c r="A99" s="97" t="s">
        <v>48</v>
      </c>
      <c r="B99" s="98" t="s">
        <v>116</v>
      </c>
      <c r="C99" s="99">
        <v>1952</v>
      </c>
      <c r="D99" s="100" t="s">
        <v>11</v>
      </c>
      <c r="E99" s="100" t="s">
        <v>345</v>
      </c>
      <c r="F99" s="97"/>
      <c r="G99" s="97"/>
      <c r="H99" s="97"/>
      <c r="I99" s="97" t="s">
        <v>595</v>
      </c>
      <c r="J99" s="216" t="str">
        <f t="shared" si="3"/>
        <v>850000081</v>
      </c>
      <c r="K99" s="101" t="s">
        <v>234</v>
      </c>
      <c r="L99" s="102">
        <v>1</v>
      </c>
      <c r="M99" s="92"/>
      <c r="N99" s="92"/>
      <c r="O99" s="167"/>
      <c r="P99" s="92"/>
      <c r="Q99" s="102"/>
      <c r="R99" s="93">
        <v>108000</v>
      </c>
      <c r="S99" s="93">
        <f t="shared" si="5"/>
        <v>108000</v>
      </c>
      <c r="T99" s="22"/>
      <c r="U99" s="116"/>
      <c r="V99" s="111"/>
      <c r="W99" s="15"/>
    </row>
    <row r="100" spans="1:25" s="32" customFormat="1" ht="15.75" customHeight="1" x14ac:dyDescent="0.3">
      <c r="A100" s="97" t="s">
        <v>48</v>
      </c>
      <c r="B100" s="98" t="s">
        <v>116</v>
      </c>
      <c r="C100" s="99">
        <v>1952</v>
      </c>
      <c r="D100" s="100" t="s">
        <v>11</v>
      </c>
      <c r="E100" s="100" t="s">
        <v>345</v>
      </c>
      <c r="F100" s="97"/>
      <c r="G100" s="97"/>
      <c r="H100" s="97"/>
      <c r="I100" s="97" t="s">
        <v>595</v>
      </c>
      <c r="J100" s="216" t="str">
        <f t="shared" si="3"/>
        <v>850000081</v>
      </c>
      <c r="K100" s="101" t="s">
        <v>190</v>
      </c>
      <c r="L100" s="102">
        <v>1</v>
      </c>
      <c r="M100" s="92"/>
      <c r="N100" s="92"/>
      <c r="O100" s="167"/>
      <c r="P100" s="92"/>
      <c r="Q100" s="102"/>
      <c r="R100" s="93">
        <v>600000</v>
      </c>
      <c r="S100" s="93">
        <f t="shared" si="5"/>
        <v>600000</v>
      </c>
      <c r="T100" s="22"/>
      <c r="U100" s="116" t="s">
        <v>448</v>
      </c>
      <c r="V100" s="111"/>
      <c r="W100" s="15"/>
    </row>
    <row r="101" spans="1:25" s="32" customFormat="1" ht="15.75" customHeight="1" x14ac:dyDescent="0.3">
      <c r="A101" s="150" t="s">
        <v>48</v>
      </c>
      <c r="B101" s="61" t="s">
        <v>116</v>
      </c>
      <c r="C101" s="62">
        <v>1952</v>
      </c>
      <c r="D101" s="63" t="s">
        <v>345</v>
      </c>
      <c r="E101" s="63" t="s">
        <v>345</v>
      </c>
      <c r="F101" s="60"/>
      <c r="G101" s="60"/>
      <c r="H101" s="60"/>
      <c r="I101" s="60" t="s">
        <v>563</v>
      </c>
      <c r="J101" s="200" t="str">
        <f t="shared" si="3"/>
        <v>852000081</v>
      </c>
      <c r="K101" s="64" t="s">
        <v>497</v>
      </c>
      <c r="L101" s="65">
        <v>1</v>
      </c>
      <c r="M101" s="86" t="s">
        <v>456</v>
      </c>
      <c r="N101" s="86" t="s">
        <v>578</v>
      </c>
      <c r="O101" s="164">
        <v>60000</v>
      </c>
      <c r="P101" s="86"/>
      <c r="Q101" s="65"/>
      <c r="R101" s="66">
        <v>60000</v>
      </c>
      <c r="S101" s="66">
        <f t="shared" si="5"/>
        <v>60000</v>
      </c>
      <c r="T101" s="22"/>
      <c r="U101" s="116"/>
      <c r="V101" s="111"/>
      <c r="W101" s="15"/>
    </row>
    <row r="102" spans="1:25" s="32" customFormat="1" ht="15.75" customHeight="1" x14ac:dyDescent="0.3">
      <c r="A102" s="202" t="s">
        <v>649</v>
      </c>
      <c r="B102" s="203" t="s">
        <v>290</v>
      </c>
      <c r="C102" s="204"/>
      <c r="D102" s="205" t="s">
        <v>213</v>
      </c>
      <c r="E102" s="205" t="s">
        <v>344</v>
      </c>
      <c r="F102" s="202" t="s">
        <v>544</v>
      </c>
      <c r="G102" s="202"/>
      <c r="H102" s="202" t="s">
        <v>544</v>
      </c>
      <c r="I102" s="202" t="s">
        <v>650</v>
      </c>
      <c r="J102" s="206" t="str">
        <f t="shared" si="3"/>
        <v>870559099</v>
      </c>
      <c r="K102" s="207" t="s">
        <v>291</v>
      </c>
      <c r="L102" s="208">
        <v>1</v>
      </c>
      <c r="M102" s="209" t="s">
        <v>473</v>
      </c>
      <c r="N102" s="218" t="s">
        <v>651</v>
      </c>
      <c r="O102" s="210">
        <v>17691000</v>
      </c>
      <c r="P102" s="209"/>
      <c r="Q102" s="208" t="s">
        <v>527</v>
      </c>
      <c r="R102" s="211">
        <v>18801000</v>
      </c>
      <c r="S102" s="211">
        <f t="shared" si="5"/>
        <v>18801000</v>
      </c>
      <c r="T102" s="22"/>
      <c r="U102" s="116"/>
      <c r="V102" s="111"/>
      <c r="W102" s="14"/>
      <c r="X102" s="14"/>
      <c r="Y102" s="14"/>
    </row>
    <row r="103" spans="1:25" s="32" customFormat="1" ht="15.75" customHeight="1" x14ac:dyDescent="0.3">
      <c r="A103" s="202" t="s">
        <v>649</v>
      </c>
      <c r="B103" s="203" t="s">
        <v>524</v>
      </c>
      <c r="C103" s="204"/>
      <c r="D103" s="205" t="s">
        <v>213</v>
      </c>
      <c r="E103" s="205" t="s">
        <v>344</v>
      </c>
      <c r="F103" s="202" t="s">
        <v>544</v>
      </c>
      <c r="G103" s="202"/>
      <c r="H103" s="202" t="s">
        <v>544</v>
      </c>
      <c r="I103" s="202" t="s">
        <v>654</v>
      </c>
      <c r="J103" s="206" t="str">
        <f t="shared" si="3"/>
        <v>890209099</v>
      </c>
      <c r="K103" s="207" t="s">
        <v>525</v>
      </c>
      <c r="L103" s="208">
        <v>1</v>
      </c>
      <c r="M103" s="209" t="s">
        <v>473</v>
      </c>
      <c r="N103" s="209" t="s">
        <v>634</v>
      </c>
      <c r="O103" s="210">
        <v>28956000</v>
      </c>
      <c r="P103" s="209"/>
      <c r="Q103" s="208" t="s">
        <v>526</v>
      </c>
      <c r="R103" s="211">
        <v>62700000</v>
      </c>
      <c r="S103" s="211">
        <f t="shared" si="5"/>
        <v>62700000</v>
      </c>
      <c r="T103" s="22"/>
      <c r="U103" s="116"/>
      <c r="V103" s="111"/>
      <c r="W103" s="14"/>
      <c r="X103" s="14"/>
      <c r="Y103" s="14"/>
    </row>
    <row r="104" spans="1:25" s="32" customFormat="1" ht="15.75" customHeight="1" x14ac:dyDescent="0.3">
      <c r="A104" s="24" t="s">
        <v>50</v>
      </c>
      <c r="B104" s="25" t="s">
        <v>155</v>
      </c>
      <c r="C104" s="26">
        <v>1973</v>
      </c>
      <c r="D104" s="27" t="s">
        <v>12</v>
      </c>
      <c r="E104" s="27" t="s">
        <v>545</v>
      </c>
      <c r="F104" s="24"/>
      <c r="G104" s="24"/>
      <c r="H104" s="24"/>
      <c r="I104" s="24" t="s">
        <v>567</v>
      </c>
      <c r="J104" s="197" t="str">
        <f t="shared" si="3"/>
        <v>851100501</v>
      </c>
      <c r="K104" s="28" t="s">
        <v>512</v>
      </c>
      <c r="L104" s="29">
        <v>1</v>
      </c>
      <c r="M104" s="88" t="s">
        <v>456</v>
      </c>
      <c r="N104" s="88" t="s">
        <v>572</v>
      </c>
      <c r="O104" s="165">
        <v>400000</v>
      </c>
      <c r="P104" s="88"/>
      <c r="Q104" s="29"/>
      <c r="R104" s="30">
        <v>400000</v>
      </c>
      <c r="S104" s="22">
        <f t="shared" si="5"/>
        <v>400000</v>
      </c>
      <c r="T104" s="22"/>
      <c r="U104" s="116"/>
      <c r="V104" s="111"/>
      <c r="W104" s="15"/>
    </row>
    <row r="105" spans="1:25" s="32" customFormat="1" ht="15.75" customHeight="1" x14ac:dyDescent="0.3">
      <c r="A105" s="24" t="s">
        <v>50</v>
      </c>
      <c r="B105" s="25" t="s">
        <v>155</v>
      </c>
      <c r="C105" s="26">
        <v>1973</v>
      </c>
      <c r="D105" s="27" t="s">
        <v>12</v>
      </c>
      <c r="E105" s="27" t="s">
        <v>345</v>
      </c>
      <c r="F105" s="24"/>
      <c r="G105" s="24"/>
      <c r="H105" s="24"/>
      <c r="I105" s="24" t="s">
        <v>586</v>
      </c>
      <c r="J105" s="197" t="str">
        <f t="shared" si="3"/>
        <v>840450501</v>
      </c>
      <c r="K105" s="28" t="s">
        <v>520</v>
      </c>
      <c r="L105" s="29">
        <v>1</v>
      </c>
      <c r="M105" s="88"/>
      <c r="N105" s="88"/>
      <c r="O105" s="165"/>
      <c r="P105" s="88"/>
      <c r="Q105" s="29"/>
      <c r="R105" s="30">
        <v>100000</v>
      </c>
      <c r="S105" s="22">
        <f t="shared" si="5"/>
        <v>100000</v>
      </c>
      <c r="T105" s="22"/>
      <c r="U105" s="116" t="s">
        <v>448</v>
      </c>
      <c r="V105" s="111"/>
      <c r="W105" s="15"/>
    </row>
    <row r="106" spans="1:25" s="32" customFormat="1" ht="15.75" customHeight="1" x14ac:dyDescent="0.3">
      <c r="A106" s="97" t="s">
        <v>51</v>
      </c>
      <c r="B106" s="98" t="s">
        <v>107</v>
      </c>
      <c r="C106" s="99">
        <v>1954</v>
      </c>
      <c r="D106" s="100" t="s">
        <v>91</v>
      </c>
      <c r="E106" s="100" t="s">
        <v>344</v>
      </c>
      <c r="F106" s="97"/>
      <c r="G106" s="97"/>
      <c r="H106" s="97"/>
      <c r="I106" s="97" t="s">
        <v>584</v>
      </c>
      <c r="J106" s="216" t="str">
        <f t="shared" si="3"/>
        <v>830000061</v>
      </c>
      <c r="K106" s="101" t="s">
        <v>363</v>
      </c>
      <c r="L106" s="102">
        <v>1</v>
      </c>
      <c r="M106" s="92"/>
      <c r="N106" s="92"/>
      <c r="O106" s="167"/>
      <c r="P106" s="92"/>
      <c r="Q106" s="102"/>
      <c r="R106" s="93">
        <v>425000</v>
      </c>
      <c r="S106" s="93">
        <f t="shared" si="5"/>
        <v>425000</v>
      </c>
      <c r="T106" s="93"/>
      <c r="U106" s="93"/>
      <c r="V106" s="114" t="s">
        <v>720</v>
      </c>
      <c r="W106" s="15"/>
    </row>
    <row r="107" spans="1:25" s="32" customFormat="1" ht="15.75" customHeight="1" x14ac:dyDescent="0.3">
      <c r="A107" s="60" t="s">
        <v>53</v>
      </c>
      <c r="B107" s="61" t="s">
        <v>92</v>
      </c>
      <c r="C107" s="62">
        <v>1964</v>
      </c>
      <c r="D107" s="63" t="s">
        <v>12</v>
      </c>
      <c r="E107" s="63" t="s">
        <v>344</v>
      </c>
      <c r="F107" s="60" t="s">
        <v>544</v>
      </c>
      <c r="G107" s="60"/>
      <c r="H107" s="60"/>
      <c r="I107" s="60" t="s">
        <v>560</v>
      </c>
      <c r="J107" s="200" t="str">
        <f t="shared" si="3"/>
        <v>861000031</v>
      </c>
      <c r="K107" s="64" t="s">
        <v>433</v>
      </c>
      <c r="L107" s="65">
        <v>1</v>
      </c>
      <c r="M107" s="86" t="s">
        <v>456</v>
      </c>
      <c r="N107" s="86" t="s">
        <v>558</v>
      </c>
      <c r="O107" s="164">
        <v>330487</v>
      </c>
      <c r="P107" s="86"/>
      <c r="Q107" s="65" t="s">
        <v>468</v>
      </c>
      <c r="R107" s="66">
        <v>385148</v>
      </c>
      <c r="S107" s="66">
        <f t="shared" si="5"/>
        <v>385148</v>
      </c>
      <c r="T107" s="22">
        <v>250000</v>
      </c>
      <c r="U107" s="116" t="s">
        <v>436</v>
      </c>
      <c r="V107" s="111"/>
      <c r="W107" s="15"/>
    </row>
    <row r="108" spans="1:25" s="32" customFormat="1" ht="15.75" customHeight="1" x14ac:dyDescent="0.3">
      <c r="A108" s="17" t="s">
        <v>53</v>
      </c>
      <c r="B108" s="21" t="s">
        <v>92</v>
      </c>
      <c r="C108" s="18">
        <v>1964</v>
      </c>
      <c r="D108" s="19" t="s">
        <v>0</v>
      </c>
      <c r="E108" s="27" t="s">
        <v>345</v>
      </c>
      <c r="F108" s="24" t="s">
        <v>544</v>
      </c>
      <c r="G108" s="24"/>
      <c r="H108" s="24"/>
      <c r="I108" s="24" t="s">
        <v>576</v>
      </c>
      <c r="J108" s="197" t="str">
        <f t="shared" si="3"/>
        <v>820200031</v>
      </c>
      <c r="K108" s="23" t="s">
        <v>539</v>
      </c>
      <c r="L108" s="20">
        <v>1</v>
      </c>
      <c r="M108" s="89"/>
      <c r="N108" s="89"/>
      <c r="O108" s="163"/>
      <c r="P108" s="89"/>
      <c r="Q108" s="20"/>
      <c r="R108" s="22"/>
      <c r="S108" s="22"/>
      <c r="T108" s="22"/>
      <c r="U108" s="116" t="s">
        <v>540</v>
      </c>
      <c r="V108" s="111"/>
      <c r="W108" s="14"/>
      <c r="X108" s="14"/>
      <c r="Y108" s="14"/>
    </row>
    <row r="109" spans="1:25" s="32" customFormat="1" ht="15.75" customHeight="1" x14ac:dyDescent="0.3">
      <c r="A109" s="202" t="s">
        <v>54</v>
      </c>
      <c r="B109" s="203" t="s">
        <v>112</v>
      </c>
      <c r="C109" s="204">
        <v>1946</v>
      </c>
      <c r="D109" s="205" t="s">
        <v>12</v>
      </c>
      <c r="E109" s="205" t="s">
        <v>345</v>
      </c>
      <c r="F109" s="202"/>
      <c r="G109" s="202"/>
      <c r="H109" s="202"/>
      <c r="I109" s="202" t="s">
        <v>586</v>
      </c>
      <c r="J109" s="206" t="str">
        <f t="shared" si="3"/>
        <v>840450071</v>
      </c>
      <c r="K109" s="207" t="s">
        <v>521</v>
      </c>
      <c r="L109" s="208">
        <v>1</v>
      </c>
      <c r="M109" s="209" t="s">
        <v>473</v>
      </c>
      <c r="N109" s="209"/>
      <c r="O109" s="210"/>
      <c r="P109" s="209"/>
      <c r="Q109" s="208"/>
      <c r="R109" s="211">
        <v>10000</v>
      </c>
      <c r="S109" s="211">
        <f t="shared" ref="S109:S140" si="6">IF(L109=1,R109+R109*$C$627,IF(L109=2,R109+R109*$C$628,IF(L109=3,R109+R109*$C$629,IF(L109=4,R109+R109*$C$630,IF(L109=5,R109+R109*$C$631,IF(L109=6,R109+R109*$C$632))))))</f>
        <v>10000</v>
      </c>
      <c r="T109" s="22"/>
      <c r="U109" s="116"/>
      <c r="V109" s="111"/>
      <c r="W109" s="15"/>
    </row>
    <row r="110" spans="1:25" s="32" customFormat="1" ht="15.75" customHeight="1" x14ac:dyDescent="0.3">
      <c r="A110" s="24" t="s">
        <v>57</v>
      </c>
      <c r="B110" s="25" t="s">
        <v>161</v>
      </c>
      <c r="C110" s="26">
        <v>2003</v>
      </c>
      <c r="D110" s="27" t="s">
        <v>12</v>
      </c>
      <c r="E110" s="27" t="s">
        <v>345</v>
      </c>
      <c r="F110" s="24"/>
      <c r="G110" s="24"/>
      <c r="H110" s="24"/>
      <c r="I110" s="24" t="s">
        <v>586</v>
      </c>
      <c r="J110" s="197" t="str">
        <f t="shared" si="3"/>
        <v>840450902</v>
      </c>
      <c r="K110" s="28" t="s">
        <v>520</v>
      </c>
      <c r="L110" s="29">
        <v>1</v>
      </c>
      <c r="M110" s="88"/>
      <c r="N110" s="88"/>
      <c r="O110" s="165"/>
      <c r="P110" s="88"/>
      <c r="Q110" s="29"/>
      <c r="R110" s="30">
        <v>100000</v>
      </c>
      <c r="S110" s="22">
        <f t="shared" si="6"/>
        <v>100000</v>
      </c>
      <c r="T110" s="22"/>
      <c r="U110" s="116" t="s">
        <v>448</v>
      </c>
      <c r="V110" s="111"/>
      <c r="W110" s="15"/>
    </row>
    <row r="111" spans="1:25" s="32" customFormat="1" ht="15.75" customHeight="1" x14ac:dyDescent="0.3">
      <c r="A111" s="24" t="s">
        <v>56</v>
      </c>
      <c r="B111" s="25" t="s">
        <v>163</v>
      </c>
      <c r="C111" s="26">
        <v>1977</v>
      </c>
      <c r="D111" s="27" t="s">
        <v>12</v>
      </c>
      <c r="E111" s="19" t="s">
        <v>545</v>
      </c>
      <c r="F111" s="17" t="s">
        <v>544</v>
      </c>
      <c r="G111" s="17"/>
      <c r="H111" s="17"/>
      <c r="I111" s="24" t="s">
        <v>567</v>
      </c>
      <c r="J111" s="197" t="str">
        <f t="shared" si="3"/>
        <v>851100921</v>
      </c>
      <c r="K111" s="28" t="s">
        <v>517</v>
      </c>
      <c r="L111" s="29">
        <v>1</v>
      </c>
      <c r="M111" s="88" t="s">
        <v>473</v>
      </c>
      <c r="N111" s="88"/>
      <c r="O111" s="165"/>
      <c r="P111" s="88"/>
      <c r="Q111" s="29"/>
      <c r="R111" s="30">
        <v>2800000</v>
      </c>
      <c r="S111" s="22">
        <f t="shared" si="6"/>
        <v>2800000</v>
      </c>
      <c r="T111" s="22"/>
      <c r="U111" s="116"/>
      <c r="V111" s="111"/>
      <c r="W111" s="15"/>
      <c r="X111" s="14"/>
      <c r="Y111" s="14"/>
    </row>
    <row r="112" spans="1:25" s="32" customFormat="1" ht="15.75" customHeight="1" x14ac:dyDescent="0.3">
      <c r="A112" s="24" t="s">
        <v>56</v>
      </c>
      <c r="B112" s="25" t="s">
        <v>163</v>
      </c>
      <c r="C112" s="26">
        <v>1977</v>
      </c>
      <c r="D112" s="27" t="s">
        <v>12</v>
      </c>
      <c r="E112" s="27" t="s">
        <v>545</v>
      </c>
      <c r="F112" s="24" t="s">
        <v>544</v>
      </c>
      <c r="G112" s="24"/>
      <c r="H112" s="24"/>
      <c r="I112" s="24" t="s">
        <v>567</v>
      </c>
      <c r="J112" s="197" t="str">
        <f t="shared" si="3"/>
        <v>851100921</v>
      </c>
      <c r="K112" s="28" t="s">
        <v>534</v>
      </c>
      <c r="L112" s="29">
        <v>1</v>
      </c>
      <c r="M112" s="88" t="s">
        <v>456</v>
      </c>
      <c r="N112" s="88" t="s">
        <v>568</v>
      </c>
      <c r="O112" s="165">
        <v>200000</v>
      </c>
      <c r="P112" s="88"/>
      <c r="Q112" s="29"/>
      <c r="R112" s="30">
        <v>200000</v>
      </c>
      <c r="S112" s="22">
        <f t="shared" si="6"/>
        <v>200000</v>
      </c>
      <c r="T112" s="22"/>
      <c r="U112" s="116"/>
      <c r="V112" s="111"/>
      <c r="W112" s="15"/>
      <c r="X112" s="14"/>
      <c r="Y112" s="14"/>
    </row>
    <row r="113" spans="1:25" s="32" customFormat="1" ht="15.75" customHeight="1" x14ac:dyDescent="0.3">
      <c r="A113" s="150" t="s">
        <v>56</v>
      </c>
      <c r="B113" s="61" t="s">
        <v>163</v>
      </c>
      <c r="C113" s="62">
        <v>1977</v>
      </c>
      <c r="D113" s="63" t="s">
        <v>12</v>
      </c>
      <c r="E113" s="63" t="s">
        <v>345</v>
      </c>
      <c r="F113" s="60"/>
      <c r="G113" s="60"/>
      <c r="H113" s="60"/>
      <c r="I113" s="60" t="s">
        <v>563</v>
      </c>
      <c r="J113" s="200" t="str">
        <f t="shared" si="3"/>
        <v>852000921</v>
      </c>
      <c r="K113" s="64" t="s">
        <v>203</v>
      </c>
      <c r="L113" s="65">
        <v>1</v>
      </c>
      <c r="M113" s="86" t="s">
        <v>473</v>
      </c>
      <c r="N113" s="86"/>
      <c r="O113" s="164"/>
      <c r="P113" s="86"/>
      <c r="Q113" s="65"/>
      <c r="R113" s="66">
        <v>900000</v>
      </c>
      <c r="S113" s="66">
        <f t="shared" si="6"/>
        <v>900000</v>
      </c>
      <c r="T113" s="22"/>
      <c r="U113" s="116" t="s">
        <v>537</v>
      </c>
      <c r="V113" s="111" t="s">
        <v>535</v>
      </c>
      <c r="W113" s="15"/>
      <c r="X113" s="14"/>
      <c r="Y113" s="14"/>
    </row>
    <row r="114" spans="1:25" s="32" customFormat="1" ht="15.75" customHeight="1" x14ac:dyDescent="0.3">
      <c r="A114" s="48" t="s">
        <v>58</v>
      </c>
      <c r="B114" s="151" t="s">
        <v>147</v>
      </c>
      <c r="C114" s="152">
        <v>1975</v>
      </c>
      <c r="D114" s="105" t="s">
        <v>12</v>
      </c>
      <c r="E114" s="105" t="s">
        <v>344</v>
      </c>
      <c r="F114" s="154" t="s">
        <v>544</v>
      </c>
      <c r="G114" s="154"/>
      <c r="H114" s="154"/>
      <c r="I114" s="154" t="s">
        <v>560</v>
      </c>
      <c r="J114" s="199" t="str">
        <f t="shared" si="3"/>
        <v>861000361</v>
      </c>
      <c r="K114" s="104" t="s">
        <v>281</v>
      </c>
      <c r="L114" s="110">
        <v>1</v>
      </c>
      <c r="M114" s="153" t="s">
        <v>456</v>
      </c>
      <c r="N114" s="153" t="s">
        <v>557</v>
      </c>
      <c r="O114" s="168">
        <v>10360000</v>
      </c>
      <c r="P114" s="153"/>
      <c r="Q114" s="110" t="s">
        <v>464</v>
      </c>
      <c r="R114" s="148">
        <v>11500000</v>
      </c>
      <c r="S114" s="148">
        <f t="shared" si="6"/>
        <v>11500000</v>
      </c>
      <c r="T114" s="22"/>
      <c r="U114" s="116" t="s">
        <v>436</v>
      </c>
      <c r="V114" s="111"/>
      <c r="W114" s="15"/>
    </row>
    <row r="115" spans="1:25" s="32" customFormat="1" ht="15.75" customHeight="1" x14ac:dyDescent="0.3">
      <c r="A115" s="24" t="s">
        <v>58</v>
      </c>
      <c r="B115" s="25" t="s">
        <v>147</v>
      </c>
      <c r="C115" s="26">
        <v>1975</v>
      </c>
      <c r="D115" s="27" t="s">
        <v>87</v>
      </c>
      <c r="E115" s="27" t="s">
        <v>87</v>
      </c>
      <c r="F115" s="24"/>
      <c r="G115" s="24"/>
      <c r="H115" s="24"/>
      <c r="I115" s="24" t="s">
        <v>562</v>
      </c>
      <c r="J115" s="197" t="str">
        <f t="shared" si="3"/>
        <v>852500361</v>
      </c>
      <c r="K115" s="28" t="s">
        <v>255</v>
      </c>
      <c r="L115" s="29">
        <v>1</v>
      </c>
      <c r="M115" s="88"/>
      <c r="N115" s="88"/>
      <c r="O115" s="165"/>
      <c r="P115" s="88"/>
      <c r="Q115" s="29"/>
      <c r="R115" s="30">
        <v>57881</v>
      </c>
      <c r="S115" s="30">
        <f t="shared" si="6"/>
        <v>57881</v>
      </c>
      <c r="T115" s="22"/>
      <c r="U115" s="116" t="s">
        <v>730</v>
      </c>
      <c r="V115" s="111"/>
      <c r="W115" s="15"/>
    </row>
    <row r="116" spans="1:25" s="32" customFormat="1" ht="15.75" customHeight="1" x14ac:dyDescent="0.3">
      <c r="A116" s="24" t="s">
        <v>58</v>
      </c>
      <c r="B116" s="25" t="s">
        <v>147</v>
      </c>
      <c r="C116" s="26">
        <v>1975</v>
      </c>
      <c r="D116" s="27" t="s">
        <v>12</v>
      </c>
      <c r="E116" s="27" t="s">
        <v>345</v>
      </c>
      <c r="F116" s="24"/>
      <c r="G116" s="24"/>
      <c r="H116" s="24"/>
      <c r="I116" s="24" t="s">
        <v>586</v>
      </c>
      <c r="J116" s="197" t="str">
        <f t="shared" si="3"/>
        <v>840450361</v>
      </c>
      <c r="K116" s="28" t="s">
        <v>520</v>
      </c>
      <c r="L116" s="29">
        <v>1</v>
      </c>
      <c r="M116" s="88"/>
      <c r="N116" s="88"/>
      <c r="O116" s="165"/>
      <c r="P116" s="88"/>
      <c r="Q116" s="29"/>
      <c r="R116" s="30">
        <v>100000</v>
      </c>
      <c r="S116" s="22">
        <f t="shared" si="6"/>
        <v>100000</v>
      </c>
      <c r="T116" s="22"/>
      <c r="U116" s="116" t="s">
        <v>730</v>
      </c>
      <c r="V116" s="111"/>
      <c r="W116" s="15"/>
    </row>
    <row r="117" spans="1:25" s="32" customFormat="1" ht="15.75" customHeight="1" x14ac:dyDescent="0.3">
      <c r="A117" s="150" t="s">
        <v>71</v>
      </c>
      <c r="B117" s="61" t="s">
        <v>129</v>
      </c>
      <c r="C117" s="62">
        <v>1926</v>
      </c>
      <c r="D117" s="63" t="s">
        <v>12</v>
      </c>
      <c r="E117" s="63" t="s">
        <v>344</v>
      </c>
      <c r="F117" s="60" t="s">
        <v>544</v>
      </c>
      <c r="G117" s="60"/>
      <c r="H117" s="60"/>
      <c r="I117" s="60" t="s">
        <v>560</v>
      </c>
      <c r="J117" s="195" t="str">
        <f t="shared" si="3"/>
        <v>861000102</v>
      </c>
      <c r="K117" s="64" t="s">
        <v>361</v>
      </c>
      <c r="L117" s="65">
        <v>1</v>
      </c>
      <c r="M117" s="86" t="s">
        <v>456</v>
      </c>
      <c r="N117" s="86" t="s">
        <v>558</v>
      </c>
      <c r="O117" s="164"/>
      <c r="P117" s="86"/>
      <c r="Q117" s="65"/>
      <c r="R117" s="66">
        <v>1496472</v>
      </c>
      <c r="S117" s="66">
        <f t="shared" si="6"/>
        <v>1496472</v>
      </c>
      <c r="T117" s="22"/>
      <c r="U117" s="116" t="s">
        <v>421</v>
      </c>
      <c r="V117" s="111" t="s">
        <v>492</v>
      </c>
      <c r="W117" s="15"/>
    </row>
    <row r="118" spans="1:25" s="32" customFormat="1" ht="15.75" customHeight="1" x14ac:dyDescent="0.3">
      <c r="A118" s="60" t="s">
        <v>71</v>
      </c>
      <c r="B118" s="61" t="s">
        <v>129</v>
      </c>
      <c r="C118" s="62">
        <v>1926</v>
      </c>
      <c r="D118" s="63" t="s">
        <v>12</v>
      </c>
      <c r="E118" s="63" t="s">
        <v>344</v>
      </c>
      <c r="F118" s="60" t="s">
        <v>544</v>
      </c>
      <c r="G118" s="60"/>
      <c r="H118" s="60"/>
      <c r="I118" s="60" t="s">
        <v>560</v>
      </c>
      <c r="J118" s="195" t="str">
        <f t="shared" si="3"/>
        <v>861000102</v>
      </c>
      <c r="K118" s="64" t="s">
        <v>192</v>
      </c>
      <c r="L118" s="65">
        <v>1</v>
      </c>
      <c r="M118" s="86" t="s">
        <v>456</v>
      </c>
      <c r="N118" s="86" t="s">
        <v>558</v>
      </c>
      <c r="O118" s="164">
        <v>5547405</v>
      </c>
      <c r="P118" s="86"/>
      <c r="Q118" s="65"/>
      <c r="R118" s="66">
        <v>1400000</v>
      </c>
      <c r="S118" s="66">
        <f t="shared" si="6"/>
        <v>1400000</v>
      </c>
      <c r="T118" s="22"/>
      <c r="U118" s="116" t="s">
        <v>421</v>
      </c>
      <c r="V118" s="111"/>
      <c r="W118" s="15"/>
    </row>
    <row r="119" spans="1:25" s="32" customFormat="1" ht="15.75" customHeight="1" x14ac:dyDescent="0.3">
      <c r="A119" s="60" t="s">
        <v>71</v>
      </c>
      <c r="B119" s="61" t="s">
        <v>129</v>
      </c>
      <c r="C119" s="62">
        <v>1926</v>
      </c>
      <c r="D119" s="63" t="s">
        <v>12</v>
      </c>
      <c r="E119" s="63" t="s">
        <v>344</v>
      </c>
      <c r="F119" s="60" t="s">
        <v>544</v>
      </c>
      <c r="G119" s="60"/>
      <c r="H119" s="60"/>
      <c r="I119" s="60" t="s">
        <v>560</v>
      </c>
      <c r="J119" s="195" t="str">
        <f t="shared" si="3"/>
        <v>861000102</v>
      </c>
      <c r="K119" s="64" t="s">
        <v>193</v>
      </c>
      <c r="L119" s="65">
        <v>1</v>
      </c>
      <c r="M119" s="86" t="s">
        <v>456</v>
      </c>
      <c r="N119" s="86" t="s">
        <v>558</v>
      </c>
      <c r="O119" s="164"/>
      <c r="P119" s="86"/>
      <c r="Q119" s="65"/>
      <c r="R119" s="66">
        <v>1750000</v>
      </c>
      <c r="S119" s="66">
        <f t="shared" si="6"/>
        <v>1750000</v>
      </c>
      <c r="T119" s="22"/>
      <c r="U119" s="116" t="s">
        <v>421</v>
      </c>
      <c r="V119" s="111" t="s">
        <v>470</v>
      </c>
      <c r="W119" s="15"/>
    </row>
    <row r="120" spans="1:25" s="32" customFormat="1" ht="15.75" customHeight="1" x14ac:dyDescent="0.3">
      <c r="A120" s="24" t="s">
        <v>71</v>
      </c>
      <c r="B120" s="25" t="s">
        <v>129</v>
      </c>
      <c r="C120" s="26">
        <v>1926</v>
      </c>
      <c r="D120" s="27" t="s">
        <v>12</v>
      </c>
      <c r="E120" s="27" t="s">
        <v>345</v>
      </c>
      <c r="F120" s="24"/>
      <c r="G120" s="24"/>
      <c r="H120" s="24"/>
      <c r="I120" s="24" t="s">
        <v>586</v>
      </c>
      <c r="J120" s="197" t="str">
        <f t="shared" si="3"/>
        <v>840450102</v>
      </c>
      <c r="K120" s="28" t="s">
        <v>520</v>
      </c>
      <c r="L120" s="29">
        <v>1</v>
      </c>
      <c r="M120" s="88"/>
      <c r="N120" s="88"/>
      <c r="O120" s="165"/>
      <c r="P120" s="88"/>
      <c r="Q120" s="29"/>
      <c r="R120" s="30">
        <v>125000</v>
      </c>
      <c r="S120" s="22">
        <f t="shared" si="6"/>
        <v>125000</v>
      </c>
      <c r="T120" s="22"/>
      <c r="U120" s="116"/>
      <c r="V120" s="111"/>
      <c r="W120" s="15"/>
    </row>
    <row r="121" spans="1:25" s="32" customFormat="1" ht="15.75" customHeight="1" x14ac:dyDescent="0.3">
      <c r="A121" s="60" t="s">
        <v>391</v>
      </c>
      <c r="B121" s="61" t="s">
        <v>392</v>
      </c>
      <c r="C121" s="62">
        <v>1958</v>
      </c>
      <c r="D121" s="63" t="s">
        <v>12</v>
      </c>
      <c r="E121" s="63" t="s">
        <v>344</v>
      </c>
      <c r="F121" s="60"/>
      <c r="G121" s="60"/>
      <c r="H121" s="60"/>
      <c r="I121" s="60" t="s">
        <v>560</v>
      </c>
      <c r="J121" s="200" t="str">
        <f t="shared" si="3"/>
        <v>861000271</v>
      </c>
      <c r="K121" s="64" t="s">
        <v>393</v>
      </c>
      <c r="L121" s="65">
        <v>1</v>
      </c>
      <c r="M121" s="86" t="s">
        <v>456</v>
      </c>
      <c r="N121" s="174" t="s">
        <v>605</v>
      </c>
      <c r="O121" s="164">
        <v>1761576</v>
      </c>
      <c r="P121" s="86"/>
      <c r="Q121" s="65" t="s">
        <v>471</v>
      </c>
      <c r="R121" s="66">
        <v>760236</v>
      </c>
      <c r="S121" s="66">
        <f t="shared" si="6"/>
        <v>760236</v>
      </c>
      <c r="T121" s="22"/>
      <c r="U121" s="116" t="s">
        <v>421</v>
      </c>
      <c r="V121" s="111"/>
      <c r="W121" s="15"/>
    </row>
    <row r="122" spans="1:25" s="32" customFormat="1" ht="15.75" customHeight="1" x14ac:dyDescent="0.3">
      <c r="A122" s="48" t="s">
        <v>59</v>
      </c>
      <c r="B122" s="49" t="s">
        <v>164</v>
      </c>
      <c r="C122" s="50">
        <v>1977</v>
      </c>
      <c r="D122" s="51" t="s">
        <v>91</v>
      </c>
      <c r="E122" s="105" t="s">
        <v>344</v>
      </c>
      <c r="F122" s="154"/>
      <c r="G122" s="154"/>
      <c r="H122" s="154"/>
      <c r="I122" s="48" t="s">
        <v>584</v>
      </c>
      <c r="J122" s="199" t="str">
        <f t="shared" si="3"/>
        <v>830000931</v>
      </c>
      <c r="K122" s="104" t="s">
        <v>363</v>
      </c>
      <c r="L122" s="53">
        <v>1</v>
      </c>
      <c r="M122" s="90"/>
      <c r="N122" s="90" t="s">
        <v>711</v>
      </c>
      <c r="O122" s="162"/>
      <c r="P122" s="90"/>
      <c r="Q122" s="53"/>
      <c r="R122" s="54">
        <v>800000</v>
      </c>
      <c r="S122" s="54">
        <f t="shared" si="6"/>
        <v>800000</v>
      </c>
      <c r="T122" s="22"/>
      <c r="U122" s="116"/>
      <c r="V122" s="113" t="s">
        <v>485</v>
      </c>
      <c r="W122" s="15"/>
    </row>
    <row r="123" spans="1:25" s="32" customFormat="1" ht="15.75" customHeight="1" x14ac:dyDescent="0.3">
      <c r="A123" s="17" t="s">
        <v>59</v>
      </c>
      <c r="B123" s="21" t="s">
        <v>164</v>
      </c>
      <c r="C123" s="18">
        <v>1977</v>
      </c>
      <c r="D123" s="19" t="s">
        <v>12</v>
      </c>
      <c r="E123" s="27" t="s">
        <v>545</v>
      </c>
      <c r="F123" s="24"/>
      <c r="G123" s="24"/>
      <c r="H123" s="24"/>
      <c r="I123" s="24" t="s">
        <v>567</v>
      </c>
      <c r="J123" s="197" t="str">
        <f t="shared" si="3"/>
        <v>851100931</v>
      </c>
      <c r="K123" s="23" t="s">
        <v>258</v>
      </c>
      <c r="L123" s="20">
        <v>1</v>
      </c>
      <c r="M123" s="88" t="s">
        <v>473</v>
      </c>
      <c r="N123" s="88"/>
      <c r="O123" s="165"/>
      <c r="P123" s="88"/>
      <c r="Q123" s="20"/>
      <c r="R123" s="30">
        <v>2200000</v>
      </c>
      <c r="S123" s="22">
        <f t="shared" si="6"/>
        <v>2200000</v>
      </c>
      <c r="T123" s="22"/>
      <c r="U123" s="116" t="s">
        <v>445</v>
      </c>
      <c r="V123" s="111" t="s">
        <v>474</v>
      </c>
      <c r="W123" s="15"/>
    </row>
    <row r="124" spans="1:25" s="32" customFormat="1" ht="15.75" customHeight="1" x14ac:dyDescent="0.3">
      <c r="A124" s="150" t="s">
        <v>60</v>
      </c>
      <c r="B124" s="61" t="s">
        <v>154</v>
      </c>
      <c r="C124" s="62">
        <v>1990</v>
      </c>
      <c r="D124" s="63" t="s">
        <v>87</v>
      </c>
      <c r="E124" s="63" t="s">
        <v>344</v>
      </c>
      <c r="F124" s="60"/>
      <c r="G124" s="60"/>
      <c r="H124" s="60"/>
      <c r="I124" s="60" t="s">
        <v>562</v>
      </c>
      <c r="J124" s="200" t="str">
        <f t="shared" si="3"/>
        <v>852500471</v>
      </c>
      <c r="K124" s="64" t="s">
        <v>257</v>
      </c>
      <c r="L124" s="65">
        <v>1</v>
      </c>
      <c r="M124" s="86" t="s">
        <v>456</v>
      </c>
      <c r="N124" s="174" t="s">
        <v>609</v>
      </c>
      <c r="O124" s="164">
        <v>1866305</v>
      </c>
      <c r="P124" s="86"/>
      <c r="Q124" s="65"/>
      <c r="R124" s="66">
        <v>1086115</v>
      </c>
      <c r="S124" s="66">
        <f t="shared" si="6"/>
        <v>1086115</v>
      </c>
      <c r="T124" s="22"/>
      <c r="U124" s="116" t="s">
        <v>421</v>
      </c>
      <c r="V124" s="111"/>
      <c r="W124" s="15"/>
    </row>
    <row r="125" spans="1:25" s="32" customFormat="1" ht="15.75" customHeight="1" x14ac:dyDescent="0.3">
      <c r="A125" s="60" t="s">
        <v>60</v>
      </c>
      <c r="B125" s="61" t="s">
        <v>154</v>
      </c>
      <c r="C125" s="62">
        <v>1990</v>
      </c>
      <c r="D125" s="63" t="s">
        <v>0</v>
      </c>
      <c r="E125" s="63" t="s">
        <v>344</v>
      </c>
      <c r="F125" s="60"/>
      <c r="G125" s="60"/>
      <c r="H125" s="60"/>
      <c r="I125" s="60" t="s">
        <v>576</v>
      </c>
      <c r="J125" s="200" t="str">
        <f t="shared" si="3"/>
        <v>820200471</v>
      </c>
      <c r="K125" s="64" t="s">
        <v>326</v>
      </c>
      <c r="L125" s="65">
        <v>1</v>
      </c>
      <c r="M125" s="86" t="s">
        <v>456</v>
      </c>
      <c r="N125" s="86" t="s">
        <v>610</v>
      </c>
      <c r="O125" s="164">
        <v>280102</v>
      </c>
      <c r="P125" s="86"/>
      <c r="Q125" s="65"/>
      <c r="R125" s="66">
        <v>100000</v>
      </c>
      <c r="S125" s="66">
        <f t="shared" si="6"/>
        <v>100000</v>
      </c>
      <c r="T125" s="22"/>
      <c r="U125" s="116" t="s">
        <v>421</v>
      </c>
      <c r="V125" s="111"/>
      <c r="W125" s="15"/>
    </row>
    <row r="126" spans="1:25" s="32" customFormat="1" ht="15.75" customHeight="1" x14ac:dyDescent="0.3">
      <c r="A126" s="60" t="s">
        <v>60</v>
      </c>
      <c r="B126" s="61" t="s">
        <v>154</v>
      </c>
      <c r="C126" s="62">
        <v>1990</v>
      </c>
      <c r="D126" s="63" t="s">
        <v>12</v>
      </c>
      <c r="E126" s="63" t="s">
        <v>344</v>
      </c>
      <c r="F126" s="60" t="s">
        <v>544</v>
      </c>
      <c r="G126" s="60"/>
      <c r="H126" s="60"/>
      <c r="I126" s="60" t="s">
        <v>567</v>
      </c>
      <c r="J126" s="200" t="str">
        <f t="shared" si="3"/>
        <v>851100471</v>
      </c>
      <c r="K126" s="64" t="s">
        <v>373</v>
      </c>
      <c r="L126" s="65">
        <v>1</v>
      </c>
      <c r="M126" s="86" t="s">
        <v>456</v>
      </c>
      <c r="N126" s="86" t="s">
        <v>587</v>
      </c>
      <c r="O126" s="164">
        <v>493880</v>
      </c>
      <c r="P126" s="86"/>
      <c r="Q126" s="65"/>
      <c r="R126" s="66">
        <v>493880</v>
      </c>
      <c r="S126" s="66">
        <f t="shared" si="6"/>
        <v>493880</v>
      </c>
      <c r="T126" s="22"/>
      <c r="U126" s="116" t="s">
        <v>723</v>
      </c>
      <c r="V126" s="111"/>
      <c r="W126" s="15"/>
    </row>
    <row r="127" spans="1:25" s="32" customFormat="1" ht="15.75" customHeight="1" x14ac:dyDescent="0.3">
      <c r="A127" s="24" t="s">
        <v>60</v>
      </c>
      <c r="B127" s="25" t="s">
        <v>154</v>
      </c>
      <c r="C127" s="26">
        <v>1990</v>
      </c>
      <c r="D127" s="27" t="s">
        <v>348</v>
      </c>
      <c r="E127" s="19" t="s">
        <v>345</v>
      </c>
      <c r="F127" s="17"/>
      <c r="G127" s="17"/>
      <c r="H127" s="17"/>
      <c r="I127" s="17" t="s">
        <v>595</v>
      </c>
      <c r="J127" s="197" t="str">
        <f t="shared" si="3"/>
        <v>850000471</v>
      </c>
      <c r="K127" s="28" t="s">
        <v>199</v>
      </c>
      <c r="L127" s="29">
        <v>1</v>
      </c>
      <c r="M127" s="88"/>
      <c r="N127" s="88"/>
      <c r="O127" s="165"/>
      <c r="P127" s="88"/>
      <c r="Q127" s="29"/>
      <c r="R127" s="30">
        <v>50000</v>
      </c>
      <c r="S127" s="22">
        <f t="shared" si="6"/>
        <v>50000</v>
      </c>
      <c r="T127" s="22"/>
      <c r="U127" s="116" t="s">
        <v>486</v>
      </c>
      <c r="V127" s="111" t="s">
        <v>487</v>
      </c>
      <c r="W127" s="15"/>
    </row>
    <row r="128" spans="1:25" s="32" customFormat="1" ht="15.75" customHeight="1" x14ac:dyDescent="0.3">
      <c r="A128" s="24" t="s">
        <v>60</v>
      </c>
      <c r="B128" s="25" t="s">
        <v>154</v>
      </c>
      <c r="C128" s="26">
        <v>1990</v>
      </c>
      <c r="D128" s="27" t="s">
        <v>12</v>
      </c>
      <c r="E128" s="27" t="s">
        <v>345</v>
      </c>
      <c r="F128" s="24"/>
      <c r="G128" s="24"/>
      <c r="H128" s="24"/>
      <c r="I128" s="24" t="s">
        <v>586</v>
      </c>
      <c r="J128" s="197" t="str">
        <f t="shared" si="3"/>
        <v>840450471</v>
      </c>
      <c r="K128" s="28" t="s">
        <v>520</v>
      </c>
      <c r="L128" s="29">
        <v>1</v>
      </c>
      <c r="M128" s="88"/>
      <c r="N128" s="88"/>
      <c r="O128" s="165"/>
      <c r="P128" s="88"/>
      <c r="Q128" s="29"/>
      <c r="R128" s="30">
        <v>150000</v>
      </c>
      <c r="S128" s="22">
        <f t="shared" si="6"/>
        <v>150000</v>
      </c>
      <c r="T128" s="22"/>
      <c r="U128" s="116" t="s">
        <v>448</v>
      </c>
      <c r="V128" s="111"/>
      <c r="W128" s="15"/>
    </row>
    <row r="129" spans="1:25" s="32" customFormat="1" ht="15.75" customHeight="1" x14ac:dyDescent="0.3">
      <c r="A129" s="24" t="s">
        <v>61</v>
      </c>
      <c r="B129" s="25" t="s">
        <v>153</v>
      </c>
      <c r="C129" s="26">
        <v>1990</v>
      </c>
      <c r="D129" s="27" t="s">
        <v>12</v>
      </c>
      <c r="E129" s="27" t="s">
        <v>345</v>
      </c>
      <c r="F129" s="24"/>
      <c r="G129" s="24"/>
      <c r="H129" s="24"/>
      <c r="I129" s="24" t="s">
        <v>586</v>
      </c>
      <c r="J129" s="197" t="str">
        <f t="shared" si="3"/>
        <v>840450472</v>
      </c>
      <c r="K129" s="28" t="s">
        <v>520</v>
      </c>
      <c r="L129" s="29">
        <v>1</v>
      </c>
      <c r="M129" s="88"/>
      <c r="N129" s="88"/>
      <c r="O129" s="165"/>
      <c r="P129" s="88"/>
      <c r="Q129" s="29"/>
      <c r="R129" s="30">
        <v>125000</v>
      </c>
      <c r="S129" s="22">
        <f t="shared" si="6"/>
        <v>125000</v>
      </c>
      <c r="T129" s="22"/>
      <c r="U129" s="116" t="s">
        <v>448</v>
      </c>
      <c r="V129" s="111"/>
      <c r="W129" s="15"/>
    </row>
    <row r="130" spans="1:25" s="32" customFormat="1" ht="15.75" customHeight="1" x14ac:dyDescent="0.3">
      <c r="A130" s="24" t="s">
        <v>63</v>
      </c>
      <c r="B130" s="25" t="s">
        <v>138</v>
      </c>
      <c r="C130" s="26">
        <v>1981</v>
      </c>
      <c r="D130" s="27" t="s">
        <v>91</v>
      </c>
      <c r="E130" s="27" t="s">
        <v>344</v>
      </c>
      <c r="F130" s="24"/>
      <c r="G130" s="24"/>
      <c r="H130" s="24"/>
      <c r="I130" s="24" t="s">
        <v>584</v>
      </c>
      <c r="J130" s="197" t="str">
        <f t="shared" ref="J130:J193" si="7">CONCATENATE(I130,A130)</f>
        <v>830000251</v>
      </c>
      <c r="K130" s="28" t="s">
        <v>363</v>
      </c>
      <c r="L130" s="29">
        <v>1</v>
      </c>
      <c r="M130" s="88"/>
      <c r="N130" s="88"/>
      <c r="O130" s="165"/>
      <c r="P130" s="88"/>
      <c r="Q130" s="29"/>
      <c r="R130" s="30">
        <v>425000</v>
      </c>
      <c r="S130" s="30">
        <f t="shared" si="6"/>
        <v>425000</v>
      </c>
      <c r="T130" s="22"/>
      <c r="U130" s="116"/>
      <c r="V130" s="113" t="s">
        <v>485</v>
      </c>
      <c r="W130" s="15"/>
    </row>
    <row r="131" spans="1:25" s="32" customFormat="1" ht="15.75" customHeight="1" x14ac:dyDescent="0.3">
      <c r="A131" s="24" t="s">
        <v>63</v>
      </c>
      <c r="B131" s="25" t="s">
        <v>138</v>
      </c>
      <c r="C131" s="26">
        <v>1981</v>
      </c>
      <c r="D131" s="27" t="s">
        <v>12</v>
      </c>
      <c r="E131" s="27" t="s">
        <v>345</v>
      </c>
      <c r="F131" s="24"/>
      <c r="G131" s="24"/>
      <c r="H131" s="24"/>
      <c r="I131" s="24" t="s">
        <v>586</v>
      </c>
      <c r="J131" s="197" t="str">
        <f t="shared" si="7"/>
        <v>840450251</v>
      </c>
      <c r="K131" s="28" t="s">
        <v>520</v>
      </c>
      <c r="L131" s="29">
        <v>1</v>
      </c>
      <c r="M131" s="88"/>
      <c r="N131" s="88"/>
      <c r="O131" s="165"/>
      <c r="P131" s="88"/>
      <c r="Q131" s="29"/>
      <c r="R131" s="30">
        <v>100000</v>
      </c>
      <c r="S131" s="22">
        <f t="shared" si="6"/>
        <v>100000</v>
      </c>
      <c r="T131" s="22"/>
      <c r="U131" s="116" t="s">
        <v>448</v>
      </c>
      <c r="V131" s="111"/>
      <c r="W131" s="15"/>
    </row>
    <row r="132" spans="1:25" s="32" customFormat="1" ht="15.75" customHeight="1" x14ac:dyDescent="0.3">
      <c r="A132" s="24" t="s">
        <v>64</v>
      </c>
      <c r="B132" s="25" t="s">
        <v>170</v>
      </c>
      <c r="C132" s="26">
        <v>1998</v>
      </c>
      <c r="D132" s="27" t="s">
        <v>12</v>
      </c>
      <c r="E132" s="27" t="s">
        <v>345</v>
      </c>
      <c r="F132" s="24"/>
      <c r="G132" s="24"/>
      <c r="H132" s="24"/>
      <c r="I132" s="24" t="s">
        <v>586</v>
      </c>
      <c r="J132" s="197" t="str">
        <f t="shared" si="7"/>
        <v>840452061</v>
      </c>
      <c r="K132" s="28" t="s">
        <v>520</v>
      </c>
      <c r="L132" s="29">
        <v>1</v>
      </c>
      <c r="M132" s="88"/>
      <c r="N132" s="88"/>
      <c r="O132" s="165"/>
      <c r="P132" s="88"/>
      <c r="Q132" s="29"/>
      <c r="R132" s="30">
        <v>100000</v>
      </c>
      <c r="S132" s="22">
        <f t="shared" si="6"/>
        <v>100000</v>
      </c>
      <c r="T132" s="22"/>
      <c r="U132" s="116" t="s">
        <v>448</v>
      </c>
      <c r="V132" s="112"/>
      <c r="W132" s="15"/>
      <c r="X132" s="14"/>
      <c r="Y132" s="14"/>
    </row>
    <row r="133" spans="1:25" s="32" customFormat="1" ht="15.75" customHeight="1" x14ac:dyDescent="0.3">
      <c r="A133" s="60" t="s">
        <v>295</v>
      </c>
      <c r="B133" s="61" t="s">
        <v>296</v>
      </c>
      <c r="C133" s="62">
        <v>1944</v>
      </c>
      <c r="D133" s="63" t="s">
        <v>12</v>
      </c>
      <c r="E133" s="63" t="s">
        <v>344</v>
      </c>
      <c r="F133" s="60" t="s">
        <v>544</v>
      </c>
      <c r="G133" s="60"/>
      <c r="H133" s="60"/>
      <c r="I133" s="60" t="s">
        <v>560</v>
      </c>
      <c r="J133" s="195" t="str">
        <f t="shared" si="7"/>
        <v>861000201</v>
      </c>
      <c r="K133" s="64" t="s">
        <v>297</v>
      </c>
      <c r="L133" s="65">
        <v>1</v>
      </c>
      <c r="M133" s="86" t="s">
        <v>456</v>
      </c>
      <c r="N133" s="174" t="s">
        <v>605</v>
      </c>
      <c r="O133" s="164">
        <v>15718272</v>
      </c>
      <c r="P133" s="86"/>
      <c r="Q133" s="65"/>
      <c r="R133" s="66">
        <v>16902130</v>
      </c>
      <c r="S133" s="66">
        <f t="shared" si="6"/>
        <v>16902130</v>
      </c>
      <c r="T133" s="22"/>
      <c r="U133" s="116" t="s">
        <v>443</v>
      </c>
      <c r="V133" s="112" t="s">
        <v>475</v>
      </c>
      <c r="W133" s="15"/>
      <c r="X133" s="14"/>
      <c r="Y133" s="14"/>
    </row>
    <row r="134" spans="1:25" s="32" customFormat="1" ht="15.75" customHeight="1" x14ac:dyDescent="0.3">
      <c r="A134" s="150" t="s">
        <v>65</v>
      </c>
      <c r="B134" s="61" t="s">
        <v>144</v>
      </c>
      <c r="C134" s="62">
        <v>1972</v>
      </c>
      <c r="D134" s="63" t="s">
        <v>12</v>
      </c>
      <c r="E134" s="63" t="s">
        <v>344</v>
      </c>
      <c r="F134" s="60" t="s">
        <v>544</v>
      </c>
      <c r="G134" s="60"/>
      <c r="H134" s="60"/>
      <c r="I134" s="60" t="s">
        <v>560</v>
      </c>
      <c r="J134" s="200" t="str">
        <f t="shared" si="7"/>
        <v>861000341</v>
      </c>
      <c r="K134" s="64" t="s">
        <v>209</v>
      </c>
      <c r="L134" s="65">
        <v>1</v>
      </c>
      <c r="M134" s="86" t="s">
        <v>456</v>
      </c>
      <c r="N134" s="86" t="s">
        <v>587</v>
      </c>
      <c r="O134" s="164"/>
      <c r="P134" s="86"/>
      <c r="Q134" s="65" t="s">
        <v>476</v>
      </c>
      <c r="R134" s="66">
        <v>6984000</v>
      </c>
      <c r="S134" s="66">
        <f t="shared" si="6"/>
        <v>6984000</v>
      </c>
      <c r="T134" s="22"/>
      <c r="U134" s="116" t="s">
        <v>437</v>
      </c>
      <c r="V134" s="112"/>
      <c r="W134" s="15"/>
    </row>
    <row r="135" spans="1:25" s="32" customFormat="1" ht="15.75" customHeight="1" x14ac:dyDescent="0.3">
      <c r="A135" s="150" t="s">
        <v>65</v>
      </c>
      <c r="B135" s="61" t="s">
        <v>144</v>
      </c>
      <c r="C135" s="62">
        <v>1972</v>
      </c>
      <c r="D135" s="63" t="s">
        <v>12</v>
      </c>
      <c r="E135" s="63" t="s">
        <v>344</v>
      </c>
      <c r="F135" s="60" t="s">
        <v>544</v>
      </c>
      <c r="G135" s="60"/>
      <c r="H135" s="60"/>
      <c r="I135" s="60" t="s">
        <v>560</v>
      </c>
      <c r="J135" s="200" t="str">
        <f t="shared" si="7"/>
        <v>861000341</v>
      </c>
      <c r="K135" s="64" t="s">
        <v>208</v>
      </c>
      <c r="L135" s="65">
        <v>1</v>
      </c>
      <c r="M135" s="86" t="s">
        <v>456</v>
      </c>
      <c r="N135" s="86" t="s">
        <v>587</v>
      </c>
      <c r="O135" s="164">
        <v>13793027</v>
      </c>
      <c r="P135" s="86"/>
      <c r="Q135" s="65"/>
      <c r="R135" s="66">
        <v>6520000</v>
      </c>
      <c r="S135" s="66">
        <f t="shared" si="6"/>
        <v>6520000</v>
      </c>
      <c r="T135" s="22"/>
      <c r="U135" s="116" t="s">
        <v>723</v>
      </c>
      <c r="V135" s="112"/>
      <c r="W135" s="15"/>
      <c r="X135" s="14"/>
      <c r="Y135" s="14"/>
    </row>
    <row r="136" spans="1:25" s="32" customFormat="1" ht="15.75" customHeight="1" x14ac:dyDescent="0.3">
      <c r="A136" s="150" t="s">
        <v>65</v>
      </c>
      <c r="B136" s="61" t="s">
        <v>144</v>
      </c>
      <c r="C136" s="62">
        <v>1972</v>
      </c>
      <c r="D136" s="63" t="s">
        <v>12</v>
      </c>
      <c r="E136" s="63" t="s">
        <v>344</v>
      </c>
      <c r="F136" s="60" t="s">
        <v>544</v>
      </c>
      <c r="G136" s="60"/>
      <c r="H136" s="60"/>
      <c r="I136" s="60" t="s">
        <v>560</v>
      </c>
      <c r="J136" s="200" t="str">
        <f t="shared" si="7"/>
        <v>861000341</v>
      </c>
      <c r="K136" s="64" t="s">
        <v>294</v>
      </c>
      <c r="L136" s="65">
        <v>1</v>
      </c>
      <c r="M136" s="86" t="s">
        <v>456</v>
      </c>
      <c r="N136" s="86" t="s">
        <v>587</v>
      </c>
      <c r="O136" s="164">
        <v>432000</v>
      </c>
      <c r="P136" s="86"/>
      <c r="Q136" s="65"/>
      <c r="R136" s="66">
        <v>432000</v>
      </c>
      <c r="S136" s="66">
        <f t="shared" si="6"/>
        <v>432000</v>
      </c>
      <c r="T136" s="22"/>
      <c r="U136" s="116" t="s">
        <v>723</v>
      </c>
      <c r="V136" s="112"/>
      <c r="W136" s="15"/>
      <c r="X136" s="14"/>
      <c r="Y136" s="14"/>
    </row>
    <row r="137" spans="1:25" s="32" customFormat="1" ht="15.75" customHeight="1" x14ac:dyDescent="0.3">
      <c r="A137" s="24" t="s">
        <v>65</v>
      </c>
      <c r="B137" s="25" t="s">
        <v>144</v>
      </c>
      <c r="C137" s="26">
        <v>1972</v>
      </c>
      <c r="D137" s="27" t="s">
        <v>12</v>
      </c>
      <c r="E137" s="27" t="s">
        <v>345</v>
      </c>
      <c r="F137" s="24"/>
      <c r="G137" s="24"/>
      <c r="H137" s="24"/>
      <c r="I137" s="24" t="s">
        <v>586</v>
      </c>
      <c r="J137" s="197" t="str">
        <f t="shared" si="7"/>
        <v>840450341</v>
      </c>
      <c r="K137" s="28" t="s">
        <v>522</v>
      </c>
      <c r="L137" s="29">
        <v>1</v>
      </c>
      <c r="M137" s="88"/>
      <c r="N137" s="88"/>
      <c r="O137" s="165"/>
      <c r="P137" s="88"/>
      <c r="Q137" s="29"/>
      <c r="R137" s="30">
        <v>40000</v>
      </c>
      <c r="S137" s="22">
        <f t="shared" si="6"/>
        <v>40000</v>
      </c>
      <c r="T137" s="22"/>
      <c r="U137" s="116" t="s">
        <v>448</v>
      </c>
      <c r="V137" s="112"/>
      <c r="W137" s="15"/>
      <c r="X137" s="14"/>
      <c r="Y137" s="14"/>
    </row>
    <row r="138" spans="1:25" s="32" customFormat="1" ht="15.75" customHeight="1" x14ac:dyDescent="0.3">
      <c r="A138" s="24" t="s">
        <v>67</v>
      </c>
      <c r="B138" s="25" t="s">
        <v>173</v>
      </c>
      <c r="C138" s="26">
        <v>2005</v>
      </c>
      <c r="D138" s="27" t="s">
        <v>12</v>
      </c>
      <c r="E138" s="27" t="s">
        <v>345</v>
      </c>
      <c r="F138" s="24"/>
      <c r="G138" s="24"/>
      <c r="H138" s="24"/>
      <c r="I138" s="24" t="s">
        <v>586</v>
      </c>
      <c r="J138" s="197" t="str">
        <f t="shared" si="7"/>
        <v>840452091</v>
      </c>
      <c r="K138" s="28" t="s">
        <v>520</v>
      </c>
      <c r="L138" s="29">
        <v>1</v>
      </c>
      <c r="M138" s="88"/>
      <c r="N138" s="88"/>
      <c r="O138" s="165"/>
      <c r="P138" s="88"/>
      <c r="Q138" s="29"/>
      <c r="R138" s="30">
        <v>100000</v>
      </c>
      <c r="S138" s="22">
        <f t="shared" si="6"/>
        <v>100000</v>
      </c>
      <c r="T138" s="22"/>
      <c r="U138" s="116" t="s">
        <v>448</v>
      </c>
      <c r="V138" s="112"/>
      <c r="W138" s="15"/>
      <c r="X138" s="14"/>
      <c r="Y138" s="14"/>
    </row>
    <row r="139" spans="1:25" s="32" customFormat="1" ht="15.75" customHeight="1" x14ac:dyDescent="0.3">
      <c r="A139" s="24" t="s">
        <v>68</v>
      </c>
      <c r="B139" s="25" t="s">
        <v>149</v>
      </c>
      <c r="C139" s="26">
        <v>1987</v>
      </c>
      <c r="D139" s="27" t="s">
        <v>12</v>
      </c>
      <c r="E139" s="27" t="s">
        <v>345</v>
      </c>
      <c r="F139" s="24"/>
      <c r="G139" s="24"/>
      <c r="H139" s="24"/>
      <c r="I139" s="24" t="s">
        <v>586</v>
      </c>
      <c r="J139" s="197" t="str">
        <f t="shared" si="7"/>
        <v>840450411</v>
      </c>
      <c r="K139" s="28" t="s">
        <v>520</v>
      </c>
      <c r="L139" s="29">
        <v>1</v>
      </c>
      <c r="M139" s="88"/>
      <c r="N139" s="88"/>
      <c r="O139" s="165"/>
      <c r="P139" s="88"/>
      <c r="Q139" s="29"/>
      <c r="R139" s="30">
        <v>100000</v>
      </c>
      <c r="S139" s="22">
        <f t="shared" si="6"/>
        <v>100000</v>
      </c>
      <c r="T139" s="22"/>
      <c r="U139" s="116" t="s">
        <v>448</v>
      </c>
      <c r="V139" s="112"/>
      <c r="W139" s="15"/>
    </row>
    <row r="140" spans="1:25" s="32" customFormat="1" ht="15.75" customHeight="1" x14ac:dyDescent="0.3">
      <c r="A140" s="60" t="s">
        <v>69</v>
      </c>
      <c r="B140" s="61" t="s">
        <v>104</v>
      </c>
      <c r="C140" s="62">
        <v>1995</v>
      </c>
      <c r="D140" s="63" t="s">
        <v>12</v>
      </c>
      <c r="E140" s="63" t="s">
        <v>344</v>
      </c>
      <c r="F140" s="60"/>
      <c r="G140" s="60"/>
      <c r="H140" s="60"/>
      <c r="I140" s="60" t="s">
        <v>567</v>
      </c>
      <c r="J140" s="200" t="str">
        <f t="shared" si="7"/>
        <v>851100057</v>
      </c>
      <c r="K140" s="64" t="s">
        <v>231</v>
      </c>
      <c r="L140" s="65">
        <v>1</v>
      </c>
      <c r="M140" s="86" t="s">
        <v>456</v>
      </c>
      <c r="N140" s="86" t="s">
        <v>568</v>
      </c>
      <c r="O140" s="164">
        <v>721373</v>
      </c>
      <c r="P140" s="86"/>
      <c r="Q140" s="65"/>
      <c r="R140" s="66">
        <v>68774</v>
      </c>
      <c r="S140" s="66">
        <f t="shared" si="6"/>
        <v>68774</v>
      </c>
      <c r="T140" s="22"/>
      <c r="U140" s="116" t="s">
        <v>421</v>
      </c>
      <c r="V140" s="112"/>
    </row>
    <row r="141" spans="1:25" s="32" customFormat="1" ht="15.75" customHeight="1" x14ac:dyDescent="0.3">
      <c r="A141" s="97" t="s">
        <v>69</v>
      </c>
      <c r="B141" s="98" t="s">
        <v>104</v>
      </c>
      <c r="C141" s="99">
        <v>1995</v>
      </c>
      <c r="D141" s="100" t="s">
        <v>91</v>
      </c>
      <c r="E141" s="100" t="s">
        <v>344</v>
      </c>
      <c r="F141" s="97"/>
      <c r="G141" s="97"/>
      <c r="H141" s="97"/>
      <c r="I141" s="97" t="s">
        <v>584</v>
      </c>
      <c r="J141" s="216" t="str">
        <f t="shared" si="7"/>
        <v>830000057</v>
      </c>
      <c r="K141" s="101" t="s">
        <v>363</v>
      </c>
      <c r="L141" s="102">
        <v>1</v>
      </c>
      <c r="M141" s="92"/>
      <c r="N141" s="92"/>
      <c r="O141" s="167"/>
      <c r="P141" s="92"/>
      <c r="Q141" s="102"/>
      <c r="R141" s="93">
        <v>650000</v>
      </c>
      <c r="S141" s="93">
        <f t="shared" ref="S141:S172" si="8">IF(L141=1,R141+R141*$C$627,IF(L141=2,R141+R141*$C$628,IF(L141=3,R141+R141*$C$629,IF(L141=4,R141+R141*$C$630,IF(L141=5,R141+R141*$C$631,IF(L141=6,R141+R141*$C$632))))))</f>
        <v>650000</v>
      </c>
      <c r="T141" s="93"/>
      <c r="U141" s="217"/>
      <c r="V141" s="114" t="s">
        <v>485</v>
      </c>
    </row>
    <row r="142" spans="1:25" s="32" customFormat="1" ht="15.75" customHeight="1" x14ac:dyDescent="0.3">
      <c r="A142" s="60" t="s">
        <v>69</v>
      </c>
      <c r="B142" s="61" t="s">
        <v>104</v>
      </c>
      <c r="C142" s="62">
        <v>1995</v>
      </c>
      <c r="D142" s="63" t="s">
        <v>87</v>
      </c>
      <c r="E142" s="63" t="s">
        <v>87</v>
      </c>
      <c r="F142" s="60"/>
      <c r="G142" s="60"/>
      <c r="H142" s="60"/>
      <c r="I142" s="60" t="s">
        <v>569</v>
      </c>
      <c r="J142" s="200" t="str">
        <f t="shared" si="7"/>
        <v>840700057</v>
      </c>
      <c r="K142" s="64" t="s">
        <v>5</v>
      </c>
      <c r="L142" s="65">
        <v>1</v>
      </c>
      <c r="M142" s="86" t="s">
        <v>456</v>
      </c>
      <c r="N142" s="86" t="s">
        <v>570</v>
      </c>
      <c r="O142" s="164">
        <v>18819</v>
      </c>
      <c r="P142" s="86"/>
      <c r="Q142" s="65"/>
      <c r="R142" s="66">
        <v>184638</v>
      </c>
      <c r="S142" s="66">
        <f t="shared" si="8"/>
        <v>184638</v>
      </c>
      <c r="T142" s="22"/>
      <c r="U142" s="116" t="s">
        <v>437</v>
      </c>
      <c r="V142" s="112"/>
    </row>
    <row r="143" spans="1:25" s="32" customFormat="1" ht="15.75" customHeight="1" x14ac:dyDescent="0.3">
      <c r="A143" s="60" t="s">
        <v>69</v>
      </c>
      <c r="B143" s="61" t="s">
        <v>104</v>
      </c>
      <c r="C143" s="62">
        <v>1995</v>
      </c>
      <c r="D143" s="63" t="s">
        <v>0</v>
      </c>
      <c r="E143" s="63" t="s">
        <v>345</v>
      </c>
      <c r="F143" s="60"/>
      <c r="G143" s="60"/>
      <c r="H143" s="60"/>
      <c r="I143" s="60" t="s">
        <v>580</v>
      </c>
      <c r="J143" s="200" t="str">
        <f t="shared" si="7"/>
        <v>820500057</v>
      </c>
      <c r="K143" s="64" t="s">
        <v>182</v>
      </c>
      <c r="L143" s="65">
        <v>1</v>
      </c>
      <c r="M143" s="86" t="s">
        <v>456</v>
      </c>
      <c r="N143" s="86" t="s">
        <v>579</v>
      </c>
      <c r="O143" s="164">
        <v>18635</v>
      </c>
      <c r="P143" s="86"/>
      <c r="Q143" s="65"/>
      <c r="R143" s="66">
        <v>6366</v>
      </c>
      <c r="S143" s="66">
        <f t="shared" si="8"/>
        <v>6366</v>
      </c>
      <c r="T143" s="22"/>
      <c r="U143" s="116" t="s">
        <v>421</v>
      </c>
      <c r="V143" s="112"/>
    </row>
    <row r="144" spans="1:25" s="32" customFormat="1" ht="15.75" customHeight="1" x14ac:dyDescent="0.3">
      <c r="A144" s="150" t="s">
        <v>69</v>
      </c>
      <c r="B144" s="149" t="s">
        <v>104</v>
      </c>
      <c r="C144" s="155">
        <v>1995</v>
      </c>
      <c r="D144" s="156" t="s">
        <v>12</v>
      </c>
      <c r="E144" s="156" t="s">
        <v>345</v>
      </c>
      <c r="F144" s="150"/>
      <c r="G144" s="150"/>
      <c r="H144" s="150"/>
      <c r="I144" s="150" t="s">
        <v>571</v>
      </c>
      <c r="J144" s="200" t="str">
        <f t="shared" si="7"/>
        <v>840480057</v>
      </c>
      <c r="K144" s="106" t="s">
        <v>520</v>
      </c>
      <c r="L144" s="157">
        <v>1</v>
      </c>
      <c r="M144" s="107" t="s">
        <v>456</v>
      </c>
      <c r="N144" s="107" t="s">
        <v>572</v>
      </c>
      <c r="O144" s="166"/>
      <c r="P144" s="107"/>
      <c r="Q144" s="157"/>
      <c r="R144" s="108">
        <v>125000</v>
      </c>
      <c r="S144" s="108">
        <f t="shared" si="8"/>
        <v>125000</v>
      </c>
      <c r="T144" s="22"/>
      <c r="U144" s="116" t="s">
        <v>421</v>
      </c>
      <c r="V144" s="112"/>
      <c r="W144" s="15"/>
    </row>
    <row r="145" spans="1:25" s="32" customFormat="1" ht="15.75" customHeight="1" x14ac:dyDescent="0.3">
      <c r="A145" s="150" t="s">
        <v>70</v>
      </c>
      <c r="B145" s="61" t="s">
        <v>157</v>
      </c>
      <c r="C145" s="62">
        <v>1973</v>
      </c>
      <c r="D145" s="63" t="s">
        <v>12</v>
      </c>
      <c r="E145" s="63" t="s">
        <v>344</v>
      </c>
      <c r="F145" s="60"/>
      <c r="G145" s="60"/>
      <c r="H145" s="60"/>
      <c r="I145" s="60" t="s">
        <v>560</v>
      </c>
      <c r="J145" s="200" t="str">
        <f t="shared" si="7"/>
        <v>861000601</v>
      </c>
      <c r="K145" s="64" t="s">
        <v>294</v>
      </c>
      <c r="L145" s="65">
        <v>1</v>
      </c>
      <c r="M145" s="86" t="s">
        <v>456</v>
      </c>
      <c r="N145" s="174" t="s">
        <v>612</v>
      </c>
      <c r="O145" s="164">
        <v>49972</v>
      </c>
      <c r="P145" s="86"/>
      <c r="Q145" s="65"/>
      <c r="R145" s="66">
        <v>28577</v>
      </c>
      <c r="S145" s="66">
        <f t="shared" si="8"/>
        <v>28577</v>
      </c>
      <c r="T145" s="22"/>
      <c r="U145" s="116" t="s">
        <v>445</v>
      </c>
      <c r="V145" s="112"/>
      <c r="W145" s="15"/>
    </row>
    <row r="146" spans="1:25" s="32" customFormat="1" ht="15.75" customHeight="1" x14ac:dyDescent="0.3">
      <c r="A146" s="48" t="s">
        <v>70</v>
      </c>
      <c r="B146" s="151" t="s">
        <v>157</v>
      </c>
      <c r="C146" s="152">
        <v>1973</v>
      </c>
      <c r="D146" s="105" t="s">
        <v>12</v>
      </c>
      <c r="E146" s="105" t="s">
        <v>344</v>
      </c>
      <c r="F146" s="154" t="s">
        <v>544</v>
      </c>
      <c r="G146" s="154"/>
      <c r="H146" s="154"/>
      <c r="I146" s="154" t="s">
        <v>560</v>
      </c>
      <c r="J146" s="199" t="str">
        <f t="shared" si="7"/>
        <v>861000601</v>
      </c>
      <c r="K146" s="104" t="s">
        <v>281</v>
      </c>
      <c r="L146" s="110">
        <v>1</v>
      </c>
      <c r="M146" s="153" t="s">
        <v>456</v>
      </c>
      <c r="N146" s="153" t="s">
        <v>557</v>
      </c>
      <c r="O146" s="168">
        <v>10670000</v>
      </c>
      <c r="P146" s="153"/>
      <c r="Q146" s="110" t="s">
        <v>464</v>
      </c>
      <c r="R146" s="148">
        <v>11500000</v>
      </c>
      <c r="S146" s="148">
        <f t="shared" si="8"/>
        <v>11500000</v>
      </c>
      <c r="T146" s="22"/>
      <c r="U146" s="116"/>
      <c r="V146" s="112"/>
      <c r="W146" s="15"/>
    </row>
    <row r="147" spans="1:25" s="32" customFormat="1" ht="15.75" customHeight="1" x14ac:dyDescent="0.3">
      <c r="A147" s="17" t="s">
        <v>70</v>
      </c>
      <c r="B147" s="21" t="s">
        <v>157</v>
      </c>
      <c r="C147" s="18">
        <v>1973</v>
      </c>
      <c r="D147" s="19" t="s">
        <v>12</v>
      </c>
      <c r="E147" s="27" t="s">
        <v>345</v>
      </c>
      <c r="F147" s="24"/>
      <c r="G147" s="24"/>
      <c r="H147" s="24"/>
      <c r="I147" s="24" t="s">
        <v>563</v>
      </c>
      <c r="J147" s="197" t="str">
        <f t="shared" si="7"/>
        <v>852000601</v>
      </c>
      <c r="K147" s="23" t="s">
        <v>203</v>
      </c>
      <c r="L147" s="20">
        <v>1</v>
      </c>
      <c r="M147" s="88"/>
      <c r="N147" s="88"/>
      <c r="O147" s="165"/>
      <c r="P147" s="88"/>
      <c r="Q147" s="20"/>
      <c r="R147" s="22">
        <v>300000</v>
      </c>
      <c r="S147" s="22">
        <f t="shared" si="8"/>
        <v>300000</v>
      </c>
      <c r="T147" s="22"/>
      <c r="U147" s="116" t="s">
        <v>533</v>
      </c>
      <c r="V147" s="113" t="s">
        <v>490</v>
      </c>
      <c r="W147" s="15"/>
    </row>
    <row r="148" spans="1:25" s="32" customFormat="1" ht="15.75" customHeight="1" x14ac:dyDescent="0.3">
      <c r="A148" s="60" t="s">
        <v>72</v>
      </c>
      <c r="B148" s="61" t="s">
        <v>128</v>
      </c>
      <c r="C148" s="62">
        <v>2007</v>
      </c>
      <c r="D148" s="63" t="s">
        <v>0</v>
      </c>
      <c r="E148" s="63" t="s">
        <v>345</v>
      </c>
      <c r="F148" s="60"/>
      <c r="G148" s="60"/>
      <c r="H148" s="60"/>
      <c r="I148" s="60" t="s">
        <v>576</v>
      </c>
      <c r="J148" s="200" t="str">
        <f t="shared" si="7"/>
        <v>820200101</v>
      </c>
      <c r="K148" s="64" t="s">
        <v>186</v>
      </c>
      <c r="L148" s="65">
        <v>1</v>
      </c>
      <c r="M148" s="86" t="s">
        <v>456</v>
      </c>
      <c r="N148" s="174" t="s">
        <v>600</v>
      </c>
      <c r="O148" s="164">
        <v>109416</v>
      </c>
      <c r="P148" s="86"/>
      <c r="Q148" s="65"/>
      <c r="R148" s="66">
        <v>6108</v>
      </c>
      <c r="S148" s="66">
        <f t="shared" si="8"/>
        <v>6108</v>
      </c>
      <c r="T148" s="22"/>
      <c r="U148" s="116" t="s">
        <v>421</v>
      </c>
      <c r="V148" s="112"/>
      <c r="W148" s="15"/>
    </row>
    <row r="149" spans="1:25" s="32" customFormat="1" ht="15.75" customHeight="1" x14ac:dyDescent="0.3">
      <c r="A149" s="202" t="s">
        <v>73</v>
      </c>
      <c r="B149" s="203" t="s">
        <v>113</v>
      </c>
      <c r="C149" s="204">
        <v>2000</v>
      </c>
      <c r="D149" s="205" t="s">
        <v>12</v>
      </c>
      <c r="E149" s="205" t="s">
        <v>345</v>
      </c>
      <c r="F149" s="202"/>
      <c r="G149" s="202"/>
      <c r="H149" s="202"/>
      <c r="I149" s="202" t="s">
        <v>586</v>
      </c>
      <c r="J149" s="206" t="str">
        <f t="shared" si="7"/>
        <v>840450072</v>
      </c>
      <c r="K149" s="207" t="s">
        <v>520</v>
      </c>
      <c r="L149" s="208">
        <v>1</v>
      </c>
      <c r="M149" s="209" t="s">
        <v>473</v>
      </c>
      <c r="N149" s="209"/>
      <c r="O149" s="210"/>
      <c r="P149" s="209"/>
      <c r="Q149" s="208"/>
      <c r="R149" s="211">
        <v>100000</v>
      </c>
      <c r="S149" s="211">
        <f t="shared" si="8"/>
        <v>100000</v>
      </c>
      <c r="T149" s="22"/>
      <c r="U149" s="116" t="s">
        <v>448</v>
      </c>
      <c r="V149" s="112"/>
      <c r="W149" s="15"/>
    </row>
    <row r="150" spans="1:25" s="32" customFormat="1" ht="15.75" customHeight="1" x14ac:dyDescent="0.3">
      <c r="A150" s="150" t="s">
        <v>81</v>
      </c>
      <c r="B150" s="149" t="s">
        <v>152</v>
      </c>
      <c r="C150" s="155">
        <v>1990</v>
      </c>
      <c r="D150" s="156" t="s">
        <v>12</v>
      </c>
      <c r="E150" s="156" t="s">
        <v>345</v>
      </c>
      <c r="F150" s="150"/>
      <c r="G150" s="150"/>
      <c r="H150" s="150"/>
      <c r="I150" s="150" t="s">
        <v>586</v>
      </c>
      <c r="J150" s="200" t="str">
        <f t="shared" si="7"/>
        <v>840450461</v>
      </c>
      <c r="K150" s="106" t="s">
        <v>520</v>
      </c>
      <c r="L150" s="157">
        <v>1</v>
      </c>
      <c r="M150" s="107" t="s">
        <v>456</v>
      </c>
      <c r="N150" s="107" t="s">
        <v>572</v>
      </c>
      <c r="O150" s="166"/>
      <c r="P150" s="107"/>
      <c r="Q150" s="157"/>
      <c r="R150" s="108">
        <v>125000</v>
      </c>
      <c r="S150" s="108">
        <f t="shared" si="8"/>
        <v>125000</v>
      </c>
      <c r="T150" s="22"/>
      <c r="U150" s="116" t="s">
        <v>723</v>
      </c>
      <c r="V150" s="112"/>
      <c r="W150" s="15"/>
      <c r="X150" s="14"/>
      <c r="Y150" s="14"/>
    </row>
    <row r="151" spans="1:25" s="32" customFormat="1" ht="15.75" customHeight="1" x14ac:dyDescent="0.3">
      <c r="A151" s="150" t="s">
        <v>75</v>
      </c>
      <c r="B151" s="61" t="s">
        <v>177</v>
      </c>
      <c r="C151" s="62">
        <v>1979</v>
      </c>
      <c r="D151" s="63" t="s">
        <v>12</v>
      </c>
      <c r="E151" s="63" t="s">
        <v>344</v>
      </c>
      <c r="F151" s="60"/>
      <c r="G151" s="60"/>
      <c r="H151" s="60"/>
      <c r="I151" s="60" t="s">
        <v>598</v>
      </c>
      <c r="J151" s="200" t="str">
        <f t="shared" si="7"/>
        <v>861109035</v>
      </c>
      <c r="K151" s="64" t="s">
        <v>407</v>
      </c>
      <c r="L151" s="65">
        <v>1</v>
      </c>
      <c r="M151" s="86" t="s">
        <v>456</v>
      </c>
      <c r="N151" s="86" t="s">
        <v>606</v>
      </c>
      <c r="O151" s="164">
        <v>56662</v>
      </c>
      <c r="P151" s="86"/>
      <c r="Q151" s="65"/>
      <c r="R151" s="66">
        <v>18891</v>
      </c>
      <c r="S151" s="66">
        <f t="shared" si="8"/>
        <v>18891</v>
      </c>
      <c r="T151" s="22"/>
      <c r="U151" s="116" t="s">
        <v>421</v>
      </c>
      <c r="V151" s="112" t="s">
        <v>434</v>
      </c>
      <c r="W151" s="15"/>
      <c r="X151" s="14"/>
      <c r="Y151" s="14"/>
    </row>
    <row r="152" spans="1:25" s="32" customFormat="1" ht="15.75" customHeight="1" x14ac:dyDescent="0.3">
      <c r="A152" s="150" t="s">
        <v>408</v>
      </c>
      <c r="B152" s="61" t="s">
        <v>406</v>
      </c>
      <c r="C152" s="62"/>
      <c r="D152" s="63" t="s">
        <v>12</v>
      </c>
      <c r="E152" s="63" t="s">
        <v>344</v>
      </c>
      <c r="F152" s="60"/>
      <c r="G152" s="60"/>
      <c r="H152" s="60"/>
      <c r="I152" s="60" t="s">
        <v>598</v>
      </c>
      <c r="J152" s="200" t="str">
        <f t="shared" si="7"/>
        <v>861109038</v>
      </c>
      <c r="K152" s="64" t="s">
        <v>407</v>
      </c>
      <c r="L152" s="65">
        <v>1</v>
      </c>
      <c r="M152" s="86" t="s">
        <v>456</v>
      </c>
      <c r="N152" s="86" t="s">
        <v>606</v>
      </c>
      <c r="O152" s="164">
        <v>58745</v>
      </c>
      <c r="P152" s="86"/>
      <c r="Q152" s="65"/>
      <c r="R152" s="66">
        <v>48713</v>
      </c>
      <c r="S152" s="66">
        <f t="shared" si="8"/>
        <v>48713</v>
      </c>
      <c r="T152" s="22"/>
      <c r="U152" s="116" t="s">
        <v>421</v>
      </c>
      <c r="V152" s="112" t="s">
        <v>409</v>
      </c>
      <c r="W152" s="15"/>
      <c r="X152" s="14"/>
      <c r="Y152" s="14"/>
    </row>
    <row r="153" spans="1:25" s="32" customFormat="1" ht="15.75" customHeight="1" x14ac:dyDescent="0.3">
      <c r="A153" s="150" t="s">
        <v>655</v>
      </c>
      <c r="B153" s="61" t="s">
        <v>178</v>
      </c>
      <c r="C153" s="62"/>
      <c r="D153" s="63" t="s">
        <v>12</v>
      </c>
      <c r="E153" s="63" t="s">
        <v>344</v>
      </c>
      <c r="F153" s="60"/>
      <c r="G153" s="60"/>
      <c r="H153" s="60"/>
      <c r="I153" s="60" t="s">
        <v>598</v>
      </c>
      <c r="J153" s="200" t="str">
        <f t="shared" si="7"/>
        <v>861109039</v>
      </c>
      <c r="K153" s="64" t="s">
        <v>477</v>
      </c>
      <c r="L153" s="65">
        <v>1</v>
      </c>
      <c r="M153" s="86" t="s">
        <v>456</v>
      </c>
      <c r="N153" s="86" t="s">
        <v>568</v>
      </c>
      <c r="O153" s="164">
        <v>195000</v>
      </c>
      <c r="P153" s="86"/>
      <c r="Q153" s="65"/>
      <c r="R153" s="66">
        <v>218000</v>
      </c>
      <c r="S153" s="66">
        <f t="shared" si="8"/>
        <v>218000</v>
      </c>
      <c r="T153" s="22"/>
      <c r="U153" s="116" t="s">
        <v>723</v>
      </c>
      <c r="V153" s="112" t="s">
        <v>478</v>
      </c>
      <c r="W153" s="15"/>
      <c r="X153" s="14"/>
      <c r="Y153" s="14"/>
    </row>
    <row r="154" spans="1:25" s="32" customFormat="1" ht="15.75" customHeight="1" x14ac:dyDescent="0.3">
      <c r="A154" s="150" t="s">
        <v>77</v>
      </c>
      <c r="B154" s="61" t="s">
        <v>93</v>
      </c>
      <c r="C154" s="62">
        <v>2000</v>
      </c>
      <c r="D154" s="63" t="s">
        <v>345</v>
      </c>
      <c r="E154" s="63" t="s">
        <v>345</v>
      </c>
      <c r="F154" s="60"/>
      <c r="G154" s="60"/>
      <c r="H154" s="60"/>
      <c r="I154" s="60" t="s">
        <v>563</v>
      </c>
      <c r="J154" s="200" t="str">
        <f t="shared" si="7"/>
        <v>852000032</v>
      </c>
      <c r="K154" s="64" t="s">
        <v>385</v>
      </c>
      <c r="L154" s="65">
        <v>1</v>
      </c>
      <c r="M154" s="86" t="s">
        <v>456</v>
      </c>
      <c r="N154" s="86" t="s">
        <v>564</v>
      </c>
      <c r="O154" s="164">
        <v>50000</v>
      </c>
      <c r="P154" s="86"/>
      <c r="Q154" s="65"/>
      <c r="R154" s="66">
        <v>50000</v>
      </c>
      <c r="S154" s="66">
        <f t="shared" si="8"/>
        <v>50000</v>
      </c>
      <c r="T154" s="22"/>
      <c r="U154" s="116" t="s">
        <v>723</v>
      </c>
      <c r="V154" s="112"/>
    </row>
    <row r="155" spans="1:25" s="32" customFormat="1" ht="15.75" customHeight="1" x14ac:dyDescent="0.3">
      <c r="A155" s="202" t="s">
        <v>77</v>
      </c>
      <c r="B155" s="203" t="s">
        <v>93</v>
      </c>
      <c r="C155" s="204">
        <v>2000</v>
      </c>
      <c r="D155" s="205" t="s">
        <v>12</v>
      </c>
      <c r="E155" s="205" t="s">
        <v>345</v>
      </c>
      <c r="F155" s="202"/>
      <c r="G155" s="202"/>
      <c r="H155" s="202"/>
      <c r="I155" s="202" t="s">
        <v>586</v>
      </c>
      <c r="J155" s="206" t="str">
        <f t="shared" si="7"/>
        <v>840450032</v>
      </c>
      <c r="K155" s="207" t="s">
        <v>520</v>
      </c>
      <c r="L155" s="208">
        <v>1</v>
      </c>
      <c r="M155" s="209" t="s">
        <v>473</v>
      </c>
      <c r="N155" s="209"/>
      <c r="O155" s="210"/>
      <c r="P155" s="209"/>
      <c r="Q155" s="208"/>
      <c r="R155" s="211">
        <v>100000</v>
      </c>
      <c r="S155" s="211">
        <f t="shared" si="8"/>
        <v>100000</v>
      </c>
      <c r="T155" s="211"/>
      <c r="U155" s="212" t="s">
        <v>448</v>
      </c>
      <c r="V155" s="213"/>
      <c r="W155" s="33"/>
    </row>
    <row r="156" spans="1:25" s="32" customFormat="1" ht="15.75" customHeight="1" x14ac:dyDescent="0.3">
      <c r="A156" s="150" t="s">
        <v>77</v>
      </c>
      <c r="B156" s="61" t="s">
        <v>93</v>
      </c>
      <c r="C156" s="62">
        <v>2000</v>
      </c>
      <c r="D156" s="63" t="s">
        <v>87</v>
      </c>
      <c r="E156" s="63" t="s">
        <v>345</v>
      </c>
      <c r="F156" s="60"/>
      <c r="G156" s="60"/>
      <c r="H156" s="60"/>
      <c r="I156" s="60" t="s">
        <v>562</v>
      </c>
      <c r="J156" s="200" t="str">
        <f t="shared" si="7"/>
        <v>852500032</v>
      </c>
      <c r="K156" s="64" t="s">
        <v>380</v>
      </c>
      <c r="L156" s="65">
        <v>1</v>
      </c>
      <c r="M156" s="86" t="s">
        <v>456</v>
      </c>
      <c r="N156" s="174" t="s">
        <v>559</v>
      </c>
      <c r="O156" s="164">
        <v>84881</v>
      </c>
      <c r="P156" s="86"/>
      <c r="Q156" s="65"/>
      <c r="R156" s="66">
        <v>57881</v>
      </c>
      <c r="S156" s="66">
        <f t="shared" si="8"/>
        <v>57881</v>
      </c>
      <c r="T156" s="22"/>
      <c r="U156" s="116" t="s">
        <v>723</v>
      </c>
      <c r="V156" s="112"/>
      <c r="W156" s="14"/>
      <c r="X156" s="14"/>
      <c r="Y156" s="14"/>
    </row>
    <row r="157" spans="1:25" s="32" customFormat="1" ht="15.75" customHeight="1" x14ac:dyDescent="0.3">
      <c r="A157" s="60" t="s">
        <v>78</v>
      </c>
      <c r="B157" s="61" t="s">
        <v>120</v>
      </c>
      <c r="C157" s="62">
        <v>2007</v>
      </c>
      <c r="D157" s="63" t="s">
        <v>12</v>
      </c>
      <c r="E157" s="63" t="s">
        <v>344</v>
      </c>
      <c r="F157" s="60"/>
      <c r="G157" s="60"/>
      <c r="H157" s="60"/>
      <c r="I157" s="60" t="s">
        <v>567</v>
      </c>
      <c r="J157" s="200" t="str">
        <f t="shared" si="7"/>
        <v>851100085</v>
      </c>
      <c r="K157" s="64" t="s">
        <v>386</v>
      </c>
      <c r="L157" s="65">
        <v>1</v>
      </c>
      <c r="M157" s="86" t="s">
        <v>456</v>
      </c>
      <c r="N157" s="174" t="s">
        <v>582</v>
      </c>
      <c r="O157" s="164">
        <v>74148</v>
      </c>
      <c r="P157" s="86"/>
      <c r="Q157" s="65"/>
      <c r="R157" s="66">
        <v>1006</v>
      </c>
      <c r="S157" s="66">
        <f t="shared" si="8"/>
        <v>1006</v>
      </c>
      <c r="T157" s="22"/>
      <c r="U157" s="116" t="s">
        <v>421</v>
      </c>
      <c r="V157" s="112"/>
      <c r="W157" s="15"/>
    </row>
    <row r="158" spans="1:25" s="32" customFormat="1" ht="15.75" customHeight="1" x14ac:dyDescent="0.3">
      <c r="A158" s="17" t="s">
        <v>83</v>
      </c>
      <c r="B158" s="21" t="s">
        <v>108</v>
      </c>
      <c r="C158" s="18">
        <v>1998</v>
      </c>
      <c r="D158" s="19" t="s">
        <v>0</v>
      </c>
      <c r="E158" s="19" t="s">
        <v>0</v>
      </c>
      <c r="F158" s="17"/>
      <c r="G158" s="17"/>
      <c r="H158" s="17"/>
      <c r="I158" s="17" t="s">
        <v>565</v>
      </c>
      <c r="J158" s="197" t="str">
        <f t="shared" si="7"/>
        <v>820400063</v>
      </c>
      <c r="K158" s="23" t="s">
        <v>324</v>
      </c>
      <c r="L158" s="20">
        <v>1</v>
      </c>
      <c r="M158" s="88"/>
      <c r="N158" s="88"/>
      <c r="O158" s="165"/>
      <c r="P158" s="88"/>
      <c r="Q158" s="20"/>
      <c r="R158" s="22">
        <v>75000</v>
      </c>
      <c r="S158" s="22">
        <f t="shared" si="8"/>
        <v>75000</v>
      </c>
      <c r="T158" s="22"/>
      <c r="U158" s="30"/>
      <c r="V158" s="112"/>
    </row>
    <row r="159" spans="1:25" s="32" customFormat="1" ht="15.75" customHeight="1" x14ac:dyDescent="0.3">
      <c r="A159" s="60" t="s">
        <v>83</v>
      </c>
      <c r="B159" s="61" t="s">
        <v>108</v>
      </c>
      <c r="C159" s="62">
        <v>1998</v>
      </c>
      <c r="D159" s="63" t="s">
        <v>348</v>
      </c>
      <c r="E159" s="63" t="s">
        <v>344</v>
      </c>
      <c r="F159" s="60"/>
      <c r="G159" s="60"/>
      <c r="H159" s="60"/>
      <c r="I159" s="60" t="s">
        <v>577</v>
      </c>
      <c r="J159" s="200" t="str">
        <f t="shared" si="7"/>
        <v>852400063</v>
      </c>
      <c r="K159" s="64" t="s">
        <v>375</v>
      </c>
      <c r="L159" s="65">
        <v>1</v>
      </c>
      <c r="M159" s="86" t="s">
        <v>456</v>
      </c>
      <c r="N159" s="86" t="s">
        <v>575</v>
      </c>
      <c r="O159" s="164">
        <v>43499</v>
      </c>
      <c r="P159" s="86"/>
      <c r="Q159" s="65"/>
      <c r="R159" s="66">
        <v>16416</v>
      </c>
      <c r="S159" s="66">
        <f t="shared" si="8"/>
        <v>16416</v>
      </c>
      <c r="T159" s="22"/>
      <c r="U159" s="116" t="s">
        <v>421</v>
      </c>
      <c r="V159" s="112" t="s">
        <v>574</v>
      </c>
    </row>
    <row r="160" spans="1:25" s="32" customFormat="1" ht="15.75" customHeight="1" x14ac:dyDescent="0.3">
      <c r="A160" s="97" t="s">
        <v>83</v>
      </c>
      <c r="B160" s="98" t="s">
        <v>108</v>
      </c>
      <c r="C160" s="99">
        <v>1998</v>
      </c>
      <c r="D160" s="100" t="s">
        <v>12</v>
      </c>
      <c r="E160" s="100" t="s">
        <v>344</v>
      </c>
      <c r="F160" s="97"/>
      <c r="G160" s="97"/>
      <c r="H160" s="97"/>
      <c r="I160" s="97" t="s">
        <v>591</v>
      </c>
      <c r="J160" s="216" t="str">
        <f t="shared" si="7"/>
        <v>851400063</v>
      </c>
      <c r="K160" s="101" t="s">
        <v>479</v>
      </c>
      <c r="L160" s="102">
        <v>1</v>
      </c>
      <c r="M160" s="92"/>
      <c r="N160" s="92"/>
      <c r="O160" s="167"/>
      <c r="P160" s="92"/>
      <c r="Q160" s="102"/>
      <c r="R160" s="93">
        <v>0</v>
      </c>
      <c r="S160" s="93">
        <f t="shared" si="8"/>
        <v>0</v>
      </c>
      <c r="T160" s="93"/>
      <c r="U160" s="217"/>
      <c r="V160" s="114"/>
    </row>
    <row r="161" spans="1:23" s="32" customFormat="1" ht="15.75" customHeight="1" x14ac:dyDescent="0.3">
      <c r="A161" s="202" t="s">
        <v>83</v>
      </c>
      <c r="B161" s="203" t="s">
        <v>108</v>
      </c>
      <c r="C161" s="204">
        <v>1998</v>
      </c>
      <c r="D161" s="205" t="s">
        <v>12</v>
      </c>
      <c r="E161" s="205" t="s">
        <v>545</v>
      </c>
      <c r="F161" s="202"/>
      <c r="G161" s="202"/>
      <c r="H161" s="202"/>
      <c r="I161" s="202" t="s">
        <v>567</v>
      </c>
      <c r="J161" s="206" t="str">
        <f t="shared" si="7"/>
        <v>851100063</v>
      </c>
      <c r="K161" s="207" t="s">
        <v>546</v>
      </c>
      <c r="L161" s="208">
        <v>1</v>
      </c>
      <c r="M161" s="209" t="s">
        <v>473</v>
      </c>
      <c r="N161" s="209"/>
      <c r="O161" s="210"/>
      <c r="P161" s="209"/>
      <c r="Q161" s="208"/>
      <c r="R161" s="211">
        <v>350000</v>
      </c>
      <c r="S161" s="211">
        <f t="shared" si="8"/>
        <v>350000</v>
      </c>
      <c r="T161" s="22"/>
      <c r="U161" s="116"/>
      <c r="V161" s="112"/>
    </row>
    <row r="162" spans="1:23" s="32" customFormat="1" ht="15.75" customHeight="1" x14ac:dyDescent="0.3">
      <c r="A162" s="17" t="s">
        <v>83</v>
      </c>
      <c r="B162" s="25" t="s">
        <v>108</v>
      </c>
      <c r="C162" s="26">
        <v>1998</v>
      </c>
      <c r="D162" s="27" t="s">
        <v>0</v>
      </c>
      <c r="E162" s="27" t="s">
        <v>345</v>
      </c>
      <c r="F162" s="24"/>
      <c r="G162" s="24"/>
      <c r="H162" s="24"/>
      <c r="I162" s="24" t="s">
        <v>580</v>
      </c>
      <c r="J162" s="197" t="str">
        <f t="shared" si="7"/>
        <v>820500063</v>
      </c>
      <c r="K162" s="28" t="s">
        <v>284</v>
      </c>
      <c r="L162" s="29">
        <v>1</v>
      </c>
      <c r="M162" s="88"/>
      <c r="N162" s="88"/>
      <c r="O162" s="165"/>
      <c r="P162" s="88"/>
      <c r="Q162" s="29"/>
      <c r="R162" s="30">
        <v>150000</v>
      </c>
      <c r="S162" s="30">
        <f t="shared" si="8"/>
        <v>150000</v>
      </c>
      <c r="T162" s="22"/>
      <c r="U162" s="116"/>
      <c r="V162" s="112"/>
    </row>
    <row r="163" spans="1:23" s="32" customFormat="1" ht="15.75" customHeight="1" x14ac:dyDescent="0.3">
      <c r="A163" s="60" t="s">
        <v>83</v>
      </c>
      <c r="B163" s="61" t="s">
        <v>108</v>
      </c>
      <c r="C163" s="62">
        <v>1998</v>
      </c>
      <c r="D163" s="63" t="s">
        <v>0</v>
      </c>
      <c r="E163" s="63" t="s">
        <v>345</v>
      </c>
      <c r="F163" s="60"/>
      <c r="G163" s="60"/>
      <c r="H163" s="60"/>
      <c r="I163" s="60" t="s">
        <v>576</v>
      </c>
      <c r="J163" s="200" t="str">
        <f t="shared" si="7"/>
        <v>820200063</v>
      </c>
      <c r="K163" s="64" t="s">
        <v>186</v>
      </c>
      <c r="L163" s="65">
        <v>1</v>
      </c>
      <c r="M163" s="86" t="s">
        <v>456</v>
      </c>
      <c r="N163" s="174" t="s">
        <v>573</v>
      </c>
      <c r="O163" s="164">
        <v>106499</v>
      </c>
      <c r="P163" s="86"/>
      <c r="Q163" s="65"/>
      <c r="R163" s="66">
        <v>6053</v>
      </c>
      <c r="S163" s="66">
        <f t="shared" si="8"/>
        <v>6053</v>
      </c>
      <c r="T163" s="22"/>
      <c r="U163" s="116" t="s">
        <v>421</v>
      </c>
      <c r="V163" s="112"/>
      <c r="W163" s="15"/>
    </row>
    <row r="164" spans="1:23" s="32" customFormat="1" ht="15.75" customHeight="1" x14ac:dyDescent="0.3">
      <c r="A164" s="97" t="s">
        <v>80</v>
      </c>
      <c r="B164" s="98" t="s">
        <v>124</v>
      </c>
      <c r="C164" s="99">
        <v>1958</v>
      </c>
      <c r="D164" s="100" t="s">
        <v>91</v>
      </c>
      <c r="E164" s="100" t="s">
        <v>344</v>
      </c>
      <c r="F164" s="97"/>
      <c r="G164" s="97"/>
      <c r="H164" s="97"/>
      <c r="I164" s="97" t="s">
        <v>584</v>
      </c>
      <c r="J164" s="216" t="str">
        <f t="shared" si="7"/>
        <v>830000091</v>
      </c>
      <c r="K164" s="101" t="s">
        <v>363</v>
      </c>
      <c r="L164" s="102">
        <v>1</v>
      </c>
      <c r="M164" s="92"/>
      <c r="N164" s="92"/>
      <c r="O164" s="167"/>
      <c r="P164" s="92"/>
      <c r="Q164" s="102"/>
      <c r="R164" s="93">
        <v>425000</v>
      </c>
      <c r="S164" s="93">
        <f t="shared" si="8"/>
        <v>425000</v>
      </c>
      <c r="T164" s="22"/>
      <c r="U164" s="30"/>
      <c r="V164" s="113" t="s">
        <v>485</v>
      </c>
      <c r="W164" s="15"/>
    </row>
    <row r="165" spans="1:23" s="32" customFormat="1" ht="15.75" customHeight="1" x14ac:dyDescent="0.3">
      <c r="A165" s="60" t="s">
        <v>80</v>
      </c>
      <c r="B165" s="61" t="s">
        <v>124</v>
      </c>
      <c r="C165" s="62">
        <v>1958</v>
      </c>
      <c r="D165" s="63" t="s">
        <v>345</v>
      </c>
      <c r="E165" s="63" t="s">
        <v>345</v>
      </c>
      <c r="F165" s="60"/>
      <c r="G165" s="60"/>
      <c r="H165" s="60"/>
      <c r="I165" s="60" t="s">
        <v>563</v>
      </c>
      <c r="J165" s="200" t="str">
        <f t="shared" si="7"/>
        <v>852000091</v>
      </c>
      <c r="K165" s="64" t="s">
        <v>387</v>
      </c>
      <c r="L165" s="65">
        <v>1</v>
      </c>
      <c r="M165" s="86" t="s">
        <v>456</v>
      </c>
      <c r="N165" s="86" t="s">
        <v>578</v>
      </c>
      <c r="O165" s="164">
        <v>301220</v>
      </c>
      <c r="P165" s="86"/>
      <c r="Q165" s="65"/>
      <c r="R165" s="66">
        <v>301220</v>
      </c>
      <c r="S165" s="66">
        <f t="shared" si="8"/>
        <v>301220</v>
      </c>
      <c r="T165" s="22"/>
      <c r="U165" s="116" t="s">
        <v>723</v>
      </c>
      <c r="V165" s="112"/>
      <c r="W165" s="15"/>
    </row>
    <row r="166" spans="1:23" s="32" customFormat="1" ht="15.75" customHeight="1" x14ac:dyDescent="0.3">
      <c r="A166" s="150" t="s">
        <v>84</v>
      </c>
      <c r="B166" s="61" t="s">
        <v>123</v>
      </c>
      <c r="C166" s="62">
        <v>2006</v>
      </c>
      <c r="D166" s="63" t="s">
        <v>12</v>
      </c>
      <c r="E166" s="63" t="s">
        <v>344</v>
      </c>
      <c r="F166" s="60" t="s">
        <v>544</v>
      </c>
      <c r="G166" s="60"/>
      <c r="H166" s="60"/>
      <c r="I166" s="60" t="s">
        <v>598</v>
      </c>
      <c r="J166" s="200" t="str">
        <f t="shared" si="7"/>
        <v>861100090</v>
      </c>
      <c r="K166" s="64" t="s">
        <v>499</v>
      </c>
      <c r="L166" s="65">
        <v>1</v>
      </c>
      <c r="M166" s="86" t="s">
        <v>456</v>
      </c>
      <c r="N166" s="86" t="s">
        <v>568</v>
      </c>
      <c r="O166" s="164">
        <v>125000</v>
      </c>
      <c r="P166" s="86"/>
      <c r="Q166" s="65"/>
      <c r="R166" s="66">
        <v>125000</v>
      </c>
      <c r="S166" s="66">
        <f t="shared" si="8"/>
        <v>125000</v>
      </c>
      <c r="T166" s="22"/>
      <c r="U166" s="116" t="s">
        <v>723</v>
      </c>
      <c r="V166" s="112" t="s">
        <v>729</v>
      </c>
      <c r="W166" s="15"/>
    </row>
    <row r="167" spans="1:23" s="32" customFormat="1" ht="15.75" customHeight="1" x14ac:dyDescent="0.3">
      <c r="A167" s="202" t="s">
        <v>84</v>
      </c>
      <c r="B167" s="203" t="s">
        <v>123</v>
      </c>
      <c r="C167" s="204">
        <v>2006</v>
      </c>
      <c r="D167" s="205" t="s">
        <v>12</v>
      </c>
      <c r="E167" s="205" t="s">
        <v>345</v>
      </c>
      <c r="F167" s="202"/>
      <c r="G167" s="202"/>
      <c r="H167" s="202"/>
      <c r="I167" s="202" t="s">
        <v>586</v>
      </c>
      <c r="J167" s="206" t="str">
        <f t="shared" si="7"/>
        <v>840450090</v>
      </c>
      <c r="K167" s="207" t="s">
        <v>523</v>
      </c>
      <c r="L167" s="208">
        <v>1</v>
      </c>
      <c r="M167" s="209" t="s">
        <v>473</v>
      </c>
      <c r="N167" s="209"/>
      <c r="O167" s="210"/>
      <c r="P167" s="209"/>
      <c r="Q167" s="208"/>
      <c r="R167" s="211">
        <v>51000</v>
      </c>
      <c r="S167" s="211">
        <f t="shared" si="8"/>
        <v>51000</v>
      </c>
      <c r="T167" s="22"/>
      <c r="U167" s="116" t="s">
        <v>448</v>
      </c>
      <c r="V167" s="112"/>
      <c r="W167" s="15"/>
    </row>
    <row r="168" spans="1:23" s="32" customFormat="1" ht="15.75" customHeight="1" x14ac:dyDescent="0.3">
      <c r="A168" s="60" t="s">
        <v>84</v>
      </c>
      <c r="B168" s="61" t="s">
        <v>123</v>
      </c>
      <c r="C168" s="62">
        <v>2006</v>
      </c>
      <c r="D168" s="63" t="s">
        <v>0</v>
      </c>
      <c r="E168" s="63" t="s">
        <v>345</v>
      </c>
      <c r="F168" s="60"/>
      <c r="G168" s="60"/>
      <c r="H168" s="60"/>
      <c r="I168" s="60" t="s">
        <v>576</v>
      </c>
      <c r="J168" s="200" t="str">
        <f t="shared" si="7"/>
        <v>820200090</v>
      </c>
      <c r="K168" s="64" t="s">
        <v>186</v>
      </c>
      <c r="L168" s="65">
        <v>1</v>
      </c>
      <c r="M168" s="86" t="s">
        <v>456</v>
      </c>
      <c r="N168" s="174" t="s">
        <v>583</v>
      </c>
      <c r="O168" s="164">
        <v>106607</v>
      </c>
      <c r="P168" s="86"/>
      <c r="Q168" s="65"/>
      <c r="R168" s="66">
        <v>6162</v>
      </c>
      <c r="S168" s="66">
        <f t="shared" si="8"/>
        <v>6162</v>
      </c>
      <c r="T168" s="22"/>
      <c r="U168" s="116" t="s">
        <v>421</v>
      </c>
      <c r="V168" s="112"/>
      <c r="W168" s="15"/>
    </row>
    <row r="169" spans="1:23" s="32" customFormat="1" ht="15.75" customHeight="1" x14ac:dyDescent="0.3">
      <c r="A169" s="60" t="s">
        <v>85</v>
      </c>
      <c r="B169" s="61" t="s">
        <v>135</v>
      </c>
      <c r="C169" s="62">
        <v>1977</v>
      </c>
      <c r="D169" s="63" t="s">
        <v>12</v>
      </c>
      <c r="E169" s="63" t="s">
        <v>345</v>
      </c>
      <c r="F169" s="60"/>
      <c r="G169" s="60"/>
      <c r="H169" s="60"/>
      <c r="I169" s="60" t="s">
        <v>603</v>
      </c>
      <c r="J169" s="200" t="str">
        <f t="shared" si="7"/>
        <v>832600132</v>
      </c>
      <c r="K169" s="64" t="s">
        <v>604</v>
      </c>
      <c r="L169" s="65">
        <v>1</v>
      </c>
      <c r="M169" s="86" t="s">
        <v>456</v>
      </c>
      <c r="N169" s="86" t="s">
        <v>568</v>
      </c>
      <c r="O169" s="164"/>
      <c r="P169" s="86"/>
      <c r="Q169" s="65"/>
      <c r="R169" s="66">
        <v>21000</v>
      </c>
      <c r="S169" s="66">
        <f t="shared" si="8"/>
        <v>21000</v>
      </c>
      <c r="T169" s="22"/>
      <c r="U169" s="116" t="s">
        <v>421</v>
      </c>
      <c r="V169" s="112"/>
      <c r="W169" s="15"/>
    </row>
    <row r="170" spans="1:23" s="32" customFormat="1" ht="15.75" customHeight="1" x14ac:dyDescent="0.3">
      <c r="A170" s="150" t="s">
        <v>85</v>
      </c>
      <c r="B170" s="149" t="s">
        <v>135</v>
      </c>
      <c r="C170" s="155">
        <v>1977</v>
      </c>
      <c r="D170" s="156" t="s">
        <v>12</v>
      </c>
      <c r="E170" s="156" t="s">
        <v>345</v>
      </c>
      <c r="F170" s="150"/>
      <c r="G170" s="150"/>
      <c r="H170" s="150"/>
      <c r="I170" s="150" t="s">
        <v>586</v>
      </c>
      <c r="J170" s="200" t="str">
        <f t="shared" si="7"/>
        <v>840450132</v>
      </c>
      <c r="K170" s="106" t="s">
        <v>520</v>
      </c>
      <c r="L170" s="157">
        <v>1</v>
      </c>
      <c r="M170" s="107" t="s">
        <v>456</v>
      </c>
      <c r="N170" s="107" t="s">
        <v>572</v>
      </c>
      <c r="O170" s="166"/>
      <c r="P170" s="107"/>
      <c r="Q170" s="157"/>
      <c r="R170" s="108">
        <v>100000</v>
      </c>
      <c r="S170" s="108">
        <f t="shared" si="8"/>
        <v>100000</v>
      </c>
      <c r="T170" s="22"/>
      <c r="U170" s="116" t="s">
        <v>421</v>
      </c>
      <c r="V170" s="112"/>
      <c r="W170" s="15"/>
    </row>
    <row r="171" spans="1:23" s="32" customFormat="1" ht="15.75" customHeight="1" x14ac:dyDescent="0.3">
      <c r="A171" s="60" t="s">
        <v>86</v>
      </c>
      <c r="B171" s="61" t="s">
        <v>134</v>
      </c>
      <c r="C171" s="62">
        <v>1973</v>
      </c>
      <c r="D171" s="63" t="s">
        <v>0</v>
      </c>
      <c r="E171" s="63" t="s">
        <v>344</v>
      </c>
      <c r="F171" s="60" t="s">
        <v>544</v>
      </c>
      <c r="G171" s="60"/>
      <c r="H171" s="60"/>
      <c r="I171" s="60" t="s">
        <v>576</v>
      </c>
      <c r="J171" s="200" t="str">
        <f t="shared" si="7"/>
        <v>820200131</v>
      </c>
      <c r="K171" s="64" t="s">
        <v>371</v>
      </c>
      <c r="L171" s="65">
        <v>1</v>
      </c>
      <c r="M171" s="86" t="s">
        <v>456</v>
      </c>
      <c r="N171" s="174" t="s">
        <v>601</v>
      </c>
      <c r="O171" s="164"/>
      <c r="P171" s="86"/>
      <c r="Q171" s="65"/>
      <c r="R171" s="66">
        <v>468257</v>
      </c>
      <c r="S171" s="66">
        <f t="shared" si="8"/>
        <v>468257</v>
      </c>
      <c r="T171" s="22"/>
      <c r="U171" s="116" t="s">
        <v>436</v>
      </c>
      <c r="V171" s="112"/>
      <c r="W171" s="15"/>
    </row>
    <row r="172" spans="1:23" s="32" customFormat="1" ht="15.75" customHeight="1" x14ac:dyDescent="0.3">
      <c r="A172" s="60" t="s">
        <v>86</v>
      </c>
      <c r="B172" s="61" t="s">
        <v>134</v>
      </c>
      <c r="C172" s="62">
        <v>1973</v>
      </c>
      <c r="D172" s="63" t="s">
        <v>12</v>
      </c>
      <c r="E172" s="63" t="s">
        <v>345</v>
      </c>
      <c r="F172" s="60"/>
      <c r="G172" s="60"/>
      <c r="H172" s="60"/>
      <c r="I172" s="60" t="s">
        <v>567</v>
      </c>
      <c r="J172" s="200" t="str">
        <f t="shared" si="7"/>
        <v>851100131</v>
      </c>
      <c r="K172" s="64" t="s">
        <v>372</v>
      </c>
      <c r="L172" s="65">
        <v>1</v>
      </c>
      <c r="M172" s="86" t="s">
        <v>456</v>
      </c>
      <c r="N172" s="86" t="s">
        <v>587</v>
      </c>
      <c r="O172" s="164"/>
      <c r="P172" s="86"/>
      <c r="Q172" s="65"/>
      <c r="R172" s="66">
        <v>89671</v>
      </c>
      <c r="S172" s="66">
        <f t="shared" si="8"/>
        <v>89671</v>
      </c>
      <c r="T172" s="22"/>
      <c r="U172" s="116" t="s">
        <v>437</v>
      </c>
      <c r="V172" s="112"/>
      <c r="W172" s="15"/>
    </row>
    <row r="173" spans="1:23" s="32" customFormat="1" ht="15.75" customHeight="1" x14ac:dyDescent="0.3">
      <c r="A173" s="48" t="s">
        <v>14</v>
      </c>
      <c r="B173" s="49" t="s">
        <v>160</v>
      </c>
      <c r="C173" s="50">
        <v>1973</v>
      </c>
      <c r="D173" s="51" t="s">
        <v>12</v>
      </c>
      <c r="E173" s="51" t="s">
        <v>344</v>
      </c>
      <c r="F173" s="48"/>
      <c r="G173" s="48"/>
      <c r="H173" s="48"/>
      <c r="I173" s="48" t="s">
        <v>560</v>
      </c>
      <c r="J173" s="199" t="str">
        <f t="shared" si="7"/>
        <v>861000901</v>
      </c>
      <c r="K173" s="52" t="s">
        <v>281</v>
      </c>
      <c r="L173" s="53">
        <v>2</v>
      </c>
      <c r="M173" s="90" t="s">
        <v>456</v>
      </c>
      <c r="N173" s="90" t="s">
        <v>557</v>
      </c>
      <c r="O173" s="162">
        <v>11500000</v>
      </c>
      <c r="P173" s="90"/>
      <c r="Q173" s="53"/>
      <c r="R173" s="54">
        <v>11500000</v>
      </c>
      <c r="S173" s="54">
        <f t="shared" ref="S173:S185" si="9">IF(L173=1,R173+R173*$C$627,IF(L173=2,R173+R173*$C$628,IF(L173=3,R173+R173*$C$629,IF(L173=4,R173+R173*$C$630,IF(L173=5,R173+R173*$C$631,IF(L173=6,R173+R173*$C$632))))))</f>
        <v>12011750</v>
      </c>
      <c r="T173" s="22"/>
      <c r="U173" s="116"/>
      <c r="V173" s="112"/>
      <c r="W173" s="15"/>
    </row>
    <row r="174" spans="1:23" s="32" customFormat="1" ht="15.75" customHeight="1" x14ac:dyDescent="0.3">
      <c r="A174" s="48" t="s">
        <v>14</v>
      </c>
      <c r="B174" s="49" t="s">
        <v>160</v>
      </c>
      <c r="C174" s="50">
        <v>1973</v>
      </c>
      <c r="D174" s="51" t="s">
        <v>91</v>
      </c>
      <c r="E174" s="51" t="s">
        <v>91</v>
      </c>
      <c r="F174" s="48"/>
      <c r="G174" s="48"/>
      <c r="H174" s="48"/>
      <c r="I174" s="48" t="s">
        <v>584</v>
      </c>
      <c r="J174" s="199" t="str">
        <f t="shared" si="7"/>
        <v>830000901</v>
      </c>
      <c r="K174" s="52" t="s">
        <v>363</v>
      </c>
      <c r="L174" s="53">
        <v>2</v>
      </c>
      <c r="M174" s="90"/>
      <c r="N174" s="90" t="s">
        <v>711</v>
      </c>
      <c r="O174" s="162"/>
      <c r="P174" s="90"/>
      <c r="Q174" s="53"/>
      <c r="R174" s="54">
        <v>425000</v>
      </c>
      <c r="S174" s="148">
        <f t="shared" si="9"/>
        <v>443912.5</v>
      </c>
      <c r="T174" s="22"/>
      <c r="U174" s="116" t="s">
        <v>730</v>
      </c>
      <c r="V174" s="113"/>
      <c r="W174" s="15"/>
    </row>
    <row r="175" spans="1:23" s="32" customFormat="1" ht="15.75" customHeight="1" x14ac:dyDescent="0.3">
      <c r="A175" s="24" t="s">
        <v>16</v>
      </c>
      <c r="B175" s="25" t="s">
        <v>145</v>
      </c>
      <c r="C175" s="26">
        <v>1973</v>
      </c>
      <c r="D175" s="27" t="s">
        <v>87</v>
      </c>
      <c r="E175" s="27" t="s">
        <v>344</v>
      </c>
      <c r="F175" s="24"/>
      <c r="G175" s="24"/>
      <c r="H175" s="24"/>
      <c r="I175" s="24" t="s">
        <v>562</v>
      </c>
      <c r="J175" s="197" t="str">
        <f t="shared" si="7"/>
        <v>852500342</v>
      </c>
      <c r="K175" s="28" t="s">
        <v>278</v>
      </c>
      <c r="L175" s="29">
        <v>2</v>
      </c>
      <c r="M175" s="88"/>
      <c r="N175" s="88"/>
      <c r="O175" s="165"/>
      <c r="P175" s="88"/>
      <c r="Q175" s="29"/>
      <c r="R175" s="30">
        <v>203963</v>
      </c>
      <c r="S175" s="22">
        <f t="shared" si="9"/>
        <v>213039.3535</v>
      </c>
      <c r="T175" s="22"/>
      <c r="U175" s="116" t="s">
        <v>734</v>
      </c>
      <c r="V175" s="112"/>
      <c r="W175" s="15"/>
    </row>
    <row r="176" spans="1:23" s="32" customFormat="1" ht="15.75" customHeight="1" x14ac:dyDescent="0.3">
      <c r="A176" s="24" t="s">
        <v>16</v>
      </c>
      <c r="B176" s="25" t="s">
        <v>145</v>
      </c>
      <c r="C176" s="26">
        <v>1973</v>
      </c>
      <c r="D176" s="27" t="s">
        <v>0</v>
      </c>
      <c r="E176" s="27" t="s">
        <v>345</v>
      </c>
      <c r="F176" s="24"/>
      <c r="G176" s="24"/>
      <c r="H176" s="24"/>
      <c r="I176" s="24" t="s">
        <v>595</v>
      </c>
      <c r="J176" s="197" t="str">
        <f t="shared" si="7"/>
        <v>850000342</v>
      </c>
      <c r="K176" s="28" t="s">
        <v>198</v>
      </c>
      <c r="L176" s="29">
        <v>2</v>
      </c>
      <c r="M176" s="88"/>
      <c r="N176" s="88"/>
      <c r="O176" s="165"/>
      <c r="P176" s="88"/>
      <c r="Q176" s="29"/>
      <c r="R176" s="30">
        <v>100000</v>
      </c>
      <c r="S176" s="22">
        <f t="shared" si="9"/>
        <v>104450</v>
      </c>
      <c r="T176" s="22"/>
      <c r="U176" s="116" t="s">
        <v>730</v>
      </c>
      <c r="V176" s="113"/>
      <c r="W176" s="15"/>
    </row>
    <row r="177" spans="1:25" s="32" customFormat="1" ht="15.75" customHeight="1" x14ac:dyDescent="0.3">
      <c r="A177" s="24" t="s">
        <v>17</v>
      </c>
      <c r="B177" s="25" t="s">
        <v>165</v>
      </c>
      <c r="C177" s="26">
        <v>1979</v>
      </c>
      <c r="D177" s="27" t="s">
        <v>87</v>
      </c>
      <c r="E177" s="27" t="s">
        <v>344</v>
      </c>
      <c r="F177" s="24"/>
      <c r="G177" s="24"/>
      <c r="H177" s="24"/>
      <c r="I177" s="24" t="s">
        <v>562</v>
      </c>
      <c r="J177" s="197" t="str">
        <f t="shared" si="7"/>
        <v>852500932</v>
      </c>
      <c r="K177" s="28" t="s">
        <v>277</v>
      </c>
      <c r="L177" s="29">
        <v>2</v>
      </c>
      <c r="M177" s="88"/>
      <c r="N177" s="88"/>
      <c r="O177" s="165"/>
      <c r="P177" s="88"/>
      <c r="Q177" s="29"/>
      <c r="R177" s="30">
        <v>203963</v>
      </c>
      <c r="S177" s="22">
        <f t="shared" si="9"/>
        <v>213039.3535</v>
      </c>
      <c r="T177" s="22"/>
      <c r="U177" s="116"/>
      <c r="V177" s="113"/>
      <c r="W177" s="15"/>
    </row>
    <row r="178" spans="1:25" ht="15.75" customHeight="1" x14ac:dyDescent="0.3">
      <c r="A178" s="24" t="s">
        <v>17</v>
      </c>
      <c r="B178" s="25" t="s">
        <v>165</v>
      </c>
      <c r="C178" s="26">
        <v>1979</v>
      </c>
      <c r="D178" s="27" t="s">
        <v>87</v>
      </c>
      <c r="E178" s="27" t="s">
        <v>344</v>
      </c>
      <c r="F178" s="24"/>
      <c r="G178" s="24"/>
      <c r="H178" s="24"/>
      <c r="I178" s="24" t="s">
        <v>562</v>
      </c>
      <c r="J178" s="197" t="str">
        <f t="shared" si="7"/>
        <v>852500932</v>
      </c>
      <c r="K178" s="28" t="s">
        <v>1</v>
      </c>
      <c r="L178" s="29">
        <v>2</v>
      </c>
      <c r="M178" s="88"/>
      <c r="N178" s="88"/>
      <c r="O178" s="165"/>
      <c r="P178" s="88"/>
      <c r="Q178" s="29"/>
      <c r="R178" s="30">
        <v>286815</v>
      </c>
      <c r="S178" s="22">
        <f t="shared" si="9"/>
        <v>299578.26750000002</v>
      </c>
      <c r="T178" s="22"/>
      <c r="U178" s="116"/>
      <c r="V178" s="113"/>
      <c r="W178" s="15"/>
    </row>
    <row r="179" spans="1:25" s="32" customFormat="1" ht="15.75" customHeight="1" x14ac:dyDescent="0.3">
      <c r="A179" s="24" t="s">
        <v>17</v>
      </c>
      <c r="B179" s="25" t="s">
        <v>165</v>
      </c>
      <c r="C179" s="26">
        <v>1979</v>
      </c>
      <c r="D179" s="27" t="s">
        <v>87</v>
      </c>
      <c r="E179" s="27" t="s">
        <v>87</v>
      </c>
      <c r="F179" s="24"/>
      <c r="G179" s="24"/>
      <c r="H179" s="24"/>
      <c r="I179" s="24" t="s">
        <v>562</v>
      </c>
      <c r="J179" s="197" t="str">
        <f t="shared" si="7"/>
        <v>852500932</v>
      </c>
      <c r="K179" s="28" t="s">
        <v>249</v>
      </c>
      <c r="L179" s="29">
        <v>2</v>
      </c>
      <c r="M179" s="88"/>
      <c r="N179" s="88"/>
      <c r="O179" s="165"/>
      <c r="P179" s="88"/>
      <c r="Q179" s="29"/>
      <c r="R179" s="30">
        <v>60775</v>
      </c>
      <c r="S179" s="22">
        <f t="shared" si="9"/>
        <v>63479.487500000003</v>
      </c>
      <c r="T179" s="22"/>
      <c r="U179" s="116"/>
      <c r="V179" s="111"/>
      <c r="W179" s="15"/>
      <c r="X179" s="14"/>
      <c r="Y179" s="14"/>
    </row>
    <row r="180" spans="1:25" ht="15.75" customHeight="1" x14ac:dyDescent="0.3">
      <c r="A180" s="24" t="s">
        <v>96</v>
      </c>
      <c r="B180" s="25" t="s">
        <v>110</v>
      </c>
      <c r="C180" s="26">
        <v>2001</v>
      </c>
      <c r="D180" s="27" t="s">
        <v>87</v>
      </c>
      <c r="E180" s="27" t="s">
        <v>87</v>
      </c>
      <c r="F180" s="24"/>
      <c r="G180" s="24"/>
      <c r="H180" s="24"/>
      <c r="I180" s="24" t="s">
        <v>569</v>
      </c>
      <c r="J180" s="197" t="str">
        <f t="shared" si="7"/>
        <v>840700069</v>
      </c>
      <c r="K180" s="28" t="s">
        <v>2</v>
      </c>
      <c r="L180" s="29">
        <v>2</v>
      </c>
      <c r="M180" s="88"/>
      <c r="N180" s="88"/>
      <c r="O180" s="165"/>
      <c r="P180" s="88"/>
      <c r="Q180" s="29"/>
      <c r="R180" s="30">
        <v>66701.25</v>
      </c>
      <c r="S180" s="22">
        <f t="shared" si="9"/>
        <v>69669.455625000002</v>
      </c>
      <c r="T180" s="22"/>
      <c r="U180" s="116"/>
      <c r="V180" s="113"/>
      <c r="W180" s="15"/>
      <c r="X180" s="32"/>
      <c r="Y180" s="32"/>
    </row>
    <row r="181" spans="1:25" ht="15.75" customHeight="1" x14ac:dyDescent="0.3">
      <c r="A181" s="24" t="s">
        <v>21</v>
      </c>
      <c r="B181" s="25" t="s">
        <v>106</v>
      </c>
      <c r="C181" s="26">
        <v>1996</v>
      </c>
      <c r="D181" s="27" t="s">
        <v>12</v>
      </c>
      <c r="E181" s="27" t="s">
        <v>345</v>
      </c>
      <c r="F181" s="24"/>
      <c r="G181" s="24"/>
      <c r="H181" s="24"/>
      <c r="I181" s="24" t="s">
        <v>563</v>
      </c>
      <c r="J181" s="197" t="str">
        <f t="shared" si="7"/>
        <v>852000060</v>
      </c>
      <c r="K181" s="28" t="s">
        <v>181</v>
      </c>
      <c r="L181" s="29">
        <v>2</v>
      </c>
      <c r="M181" s="88"/>
      <c r="N181" s="88"/>
      <c r="O181" s="165"/>
      <c r="P181" s="88"/>
      <c r="Q181" s="29"/>
      <c r="R181" s="30">
        <v>80000</v>
      </c>
      <c r="S181" s="22">
        <f t="shared" si="9"/>
        <v>83560</v>
      </c>
      <c r="T181" s="22"/>
      <c r="U181" s="116"/>
      <c r="V181" s="111"/>
    </row>
    <row r="182" spans="1:25" s="32" customFormat="1" ht="15.75" customHeight="1" x14ac:dyDescent="0.3">
      <c r="A182" s="48" t="s">
        <v>20</v>
      </c>
      <c r="B182" s="49" t="s">
        <v>141</v>
      </c>
      <c r="C182" s="50">
        <v>1993</v>
      </c>
      <c r="D182" s="51" t="s">
        <v>91</v>
      </c>
      <c r="E182" s="51" t="s">
        <v>91</v>
      </c>
      <c r="F182" s="48"/>
      <c r="G182" s="48"/>
      <c r="H182" s="48"/>
      <c r="I182" s="48" t="s">
        <v>584</v>
      </c>
      <c r="J182" s="199" t="str">
        <f t="shared" si="7"/>
        <v>830000311</v>
      </c>
      <c r="K182" s="52" t="s">
        <v>363</v>
      </c>
      <c r="L182" s="53">
        <v>2</v>
      </c>
      <c r="M182" s="90"/>
      <c r="N182" s="90" t="s">
        <v>711</v>
      </c>
      <c r="O182" s="162"/>
      <c r="P182" s="90"/>
      <c r="Q182" s="53"/>
      <c r="R182" s="54">
        <v>425000</v>
      </c>
      <c r="S182" s="148">
        <f t="shared" si="9"/>
        <v>443912.5</v>
      </c>
      <c r="T182" s="22"/>
      <c r="U182" s="116"/>
      <c r="V182" s="111"/>
      <c r="W182" s="15"/>
    </row>
    <row r="183" spans="1:25" s="32" customFormat="1" ht="15.75" customHeight="1" x14ac:dyDescent="0.3">
      <c r="A183" s="24" t="s">
        <v>24</v>
      </c>
      <c r="B183" s="25" t="s">
        <v>158</v>
      </c>
      <c r="C183" s="26">
        <v>1973</v>
      </c>
      <c r="D183" s="27" t="s">
        <v>87</v>
      </c>
      <c r="E183" s="27" t="s">
        <v>87</v>
      </c>
      <c r="F183" s="24"/>
      <c r="G183" s="24"/>
      <c r="H183" s="24"/>
      <c r="I183" s="24" t="s">
        <v>569</v>
      </c>
      <c r="J183" s="197" t="str">
        <f t="shared" si="7"/>
        <v>840700701</v>
      </c>
      <c r="K183" s="28" t="s">
        <v>7</v>
      </c>
      <c r="L183" s="29">
        <v>2</v>
      </c>
      <c r="M183" s="88"/>
      <c r="N183" s="88"/>
      <c r="O183" s="165"/>
      <c r="P183" s="88"/>
      <c r="Q183" s="29"/>
      <c r="R183" s="30">
        <v>66701</v>
      </c>
      <c r="S183" s="22">
        <f t="shared" si="9"/>
        <v>69669.194499999998</v>
      </c>
      <c r="T183" s="22"/>
      <c r="U183" s="116"/>
      <c r="V183" s="111"/>
      <c r="W183" s="15"/>
    </row>
    <row r="184" spans="1:25" s="32" customFormat="1" ht="15.75" customHeight="1" x14ac:dyDescent="0.3">
      <c r="A184" s="17" t="s">
        <v>620</v>
      </c>
      <c r="B184" s="21" t="s">
        <v>180</v>
      </c>
      <c r="C184" s="18"/>
      <c r="D184" s="19" t="s">
        <v>0</v>
      </c>
      <c r="E184" s="19" t="s">
        <v>0</v>
      </c>
      <c r="F184" s="17"/>
      <c r="G184" s="17"/>
      <c r="H184" s="17"/>
      <c r="I184" s="17" t="s">
        <v>594</v>
      </c>
      <c r="J184" s="197" t="str">
        <f t="shared" si="7"/>
        <v>820009430</v>
      </c>
      <c r="K184" s="35" t="s">
        <v>310</v>
      </c>
      <c r="L184" s="20">
        <v>2</v>
      </c>
      <c r="M184" s="89"/>
      <c r="N184" s="89"/>
      <c r="O184" s="163"/>
      <c r="P184" s="89"/>
      <c r="Q184" s="20"/>
      <c r="R184" s="30">
        <v>120000</v>
      </c>
      <c r="S184" s="22">
        <f t="shared" si="9"/>
        <v>125340</v>
      </c>
      <c r="T184" s="22"/>
      <c r="U184" s="116"/>
      <c r="V184" s="111"/>
      <c r="W184" s="14"/>
      <c r="X184" s="14"/>
      <c r="Y184" s="14"/>
    </row>
    <row r="185" spans="1:25" s="32" customFormat="1" ht="15.75" customHeight="1" x14ac:dyDescent="0.3">
      <c r="A185" s="17" t="s">
        <v>636</v>
      </c>
      <c r="B185" s="21" t="s">
        <v>180</v>
      </c>
      <c r="C185" s="18"/>
      <c r="D185" s="19" t="s">
        <v>12</v>
      </c>
      <c r="E185" s="19" t="s">
        <v>344</v>
      </c>
      <c r="F185" s="17"/>
      <c r="G185" s="17"/>
      <c r="H185" s="17"/>
      <c r="I185" s="17" t="s">
        <v>637</v>
      </c>
      <c r="J185" s="197" t="str">
        <f t="shared" si="7"/>
        <v>851809019</v>
      </c>
      <c r="K185" s="23" t="s">
        <v>315</v>
      </c>
      <c r="L185" s="20">
        <v>2</v>
      </c>
      <c r="M185" s="89"/>
      <c r="N185" s="89"/>
      <c r="O185" s="163"/>
      <c r="P185" s="89"/>
      <c r="Q185" s="20"/>
      <c r="R185" s="22">
        <v>1000000</v>
      </c>
      <c r="S185" s="22">
        <f t="shared" si="9"/>
        <v>1044500</v>
      </c>
      <c r="T185" s="22"/>
      <c r="U185" s="116"/>
      <c r="V185" s="111"/>
      <c r="W185" s="15"/>
      <c r="X185" s="14"/>
      <c r="Y185" s="14"/>
    </row>
    <row r="186" spans="1:25" s="32" customFormat="1" ht="15.75" customHeight="1" x14ac:dyDescent="0.3">
      <c r="A186" s="202" t="s">
        <v>627</v>
      </c>
      <c r="B186" s="203" t="s">
        <v>180</v>
      </c>
      <c r="C186" s="204"/>
      <c r="D186" s="205" t="s">
        <v>351</v>
      </c>
      <c r="E186" s="205" t="s">
        <v>351</v>
      </c>
      <c r="F186" s="202"/>
      <c r="G186" s="202"/>
      <c r="H186" s="202"/>
      <c r="I186" s="202" t="s">
        <v>628</v>
      </c>
      <c r="J186" s="206" t="str">
        <f t="shared" si="7"/>
        <v>000000000</v>
      </c>
      <c r="K186" s="207" t="s">
        <v>352</v>
      </c>
      <c r="L186" s="208">
        <v>2</v>
      </c>
      <c r="M186" s="209" t="s">
        <v>473</v>
      </c>
      <c r="N186" s="209"/>
      <c r="O186" s="210"/>
      <c r="P186" s="209"/>
      <c r="Q186" s="208"/>
      <c r="R186" s="211">
        <v>62938379</v>
      </c>
      <c r="S186" s="211">
        <v>62938379</v>
      </c>
      <c r="T186" s="22"/>
      <c r="U186" s="116"/>
      <c r="V186" s="111"/>
    </row>
    <row r="187" spans="1:25" s="32" customFormat="1" ht="15.75" customHeight="1" x14ac:dyDescent="0.3">
      <c r="A187" s="202" t="s">
        <v>621</v>
      </c>
      <c r="B187" s="203" t="s">
        <v>180</v>
      </c>
      <c r="C187" s="204"/>
      <c r="D187" s="205" t="s">
        <v>351</v>
      </c>
      <c r="E187" s="205" t="s">
        <v>351</v>
      </c>
      <c r="F187" s="202"/>
      <c r="G187" s="202"/>
      <c r="H187" s="202"/>
      <c r="I187" s="202" t="s">
        <v>622</v>
      </c>
      <c r="J187" s="206" t="str">
        <f t="shared" si="7"/>
        <v>842109031</v>
      </c>
      <c r="K187" s="207" t="s">
        <v>353</v>
      </c>
      <c r="L187" s="208">
        <v>2</v>
      </c>
      <c r="M187" s="209" t="s">
        <v>473</v>
      </c>
      <c r="N187" s="209"/>
      <c r="O187" s="210"/>
      <c r="P187" s="209"/>
      <c r="Q187" s="208"/>
      <c r="R187" s="211">
        <v>4225402</v>
      </c>
      <c r="S187" s="211">
        <f t="shared" ref="S187:S192" si="10">IF(L187=1,R187+R187*$C$627,IF(L187=2,R187+R187*$C$628,IF(L187=3,R187+R187*$C$629,IF(L187=4,R187+R187*$C$630,IF(L187=5,R187+R187*$C$631,IF(L187=6,R187+R187*$C$632))))))</f>
        <v>4413432.3890000004</v>
      </c>
      <c r="T187" s="22"/>
      <c r="U187" s="116"/>
      <c r="V187" s="111"/>
      <c r="W187" s="15"/>
      <c r="X187" s="14"/>
      <c r="Y187" s="14"/>
    </row>
    <row r="188" spans="1:25" s="32" customFormat="1" ht="15.75" customHeight="1" x14ac:dyDescent="0.3">
      <c r="A188" s="202" t="s">
        <v>588</v>
      </c>
      <c r="B188" s="203" t="s">
        <v>180</v>
      </c>
      <c r="C188" s="204"/>
      <c r="D188" s="205" t="s">
        <v>351</v>
      </c>
      <c r="E188" s="205" t="s">
        <v>351</v>
      </c>
      <c r="F188" s="202"/>
      <c r="G188" s="202"/>
      <c r="H188" s="202"/>
      <c r="I188" s="202" t="s">
        <v>618</v>
      </c>
      <c r="J188" s="206" t="str">
        <f t="shared" si="7"/>
        <v>832409061</v>
      </c>
      <c r="K188" s="207" t="s">
        <v>354</v>
      </c>
      <c r="L188" s="208">
        <v>2</v>
      </c>
      <c r="M188" s="209" t="s">
        <v>473</v>
      </c>
      <c r="N188" s="209"/>
      <c r="O188" s="210"/>
      <c r="P188" s="209"/>
      <c r="Q188" s="208"/>
      <c r="R188" s="211">
        <v>420322</v>
      </c>
      <c r="S188" s="211">
        <f t="shared" si="10"/>
        <v>439026.32900000003</v>
      </c>
      <c r="T188" s="22"/>
      <c r="U188" s="116"/>
      <c r="V188" s="111"/>
      <c r="W188" s="14"/>
      <c r="X188" s="14"/>
      <c r="Y188" s="14"/>
    </row>
    <row r="189" spans="1:25" s="32" customFormat="1" ht="15.75" customHeight="1" x14ac:dyDescent="0.3">
      <c r="A189" s="202" t="s">
        <v>588</v>
      </c>
      <c r="B189" s="203" t="s">
        <v>180</v>
      </c>
      <c r="C189" s="204"/>
      <c r="D189" s="205" t="s">
        <v>351</v>
      </c>
      <c r="E189" s="205" t="s">
        <v>351</v>
      </c>
      <c r="F189" s="202"/>
      <c r="G189" s="202"/>
      <c r="H189" s="202"/>
      <c r="I189" s="202" t="s">
        <v>603</v>
      </c>
      <c r="J189" s="206" t="str">
        <f t="shared" si="7"/>
        <v>832609061</v>
      </c>
      <c r="K189" s="207" t="s">
        <v>412</v>
      </c>
      <c r="L189" s="208">
        <v>2</v>
      </c>
      <c r="M189" s="209" t="s">
        <v>473</v>
      </c>
      <c r="N189" s="209"/>
      <c r="O189" s="210"/>
      <c r="P189" s="209"/>
      <c r="Q189" s="208"/>
      <c r="R189" s="211">
        <v>300000</v>
      </c>
      <c r="S189" s="211">
        <f t="shared" si="10"/>
        <v>313350</v>
      </c>
      <c r="T189" s="22"/>
      <c r="U189" s="116"/>
      <c r="V189" s="111" t="s">
        <v>418</v>
      </c>
      <c r="W189" s="14"/>
      <c r="X189" s="14"/>
      <c r="Y189" s="14"/>
    </row>
    <row r="190" spans="1:25" s="32" customFormat="1" ht="15.75" customHeight="1" x14ac:dyDescent="0.3">
      <c r="A190" s="17" t="s">
        <v>588</v>
      </c>
      <c r="B190" s="21" t="s">
        <v>180</v>
      </c>
      <c r="C190" s="18"/>
      <c r="D190" s="19" t="s">
        <v>351</v>
      </c>
      <c r="E190" s="27" t="s">
        <v>351</v>
      </c>
      <c r="F190" s="24"/>
      <c r="G190" s="24"/>
      <c r="H190" s="24"/>
      <c r="I190" s="24" t="s">
        <v>640</v>
      </c>
      <c r="J190" s="197" t="str">
        <f t="shared" si="7"/>
        <v>851009061</v>
      </c>
      <c r="K190" s="23" t="s">
        <v>357</v>
      </c>
      <c r="L190" s="20">
        <v>2</v>
      </c>
      <c r="M190" s="89"/>
      <c r="N190" s="89"/>
      <c r="O190" s="163"/>
      <c r="P190" s="89"/>
      <c r="Q190" s="20"/>
      <c r="R190" s="30">
        <v>2521930</v>
      </c>
      <c r="S190" s="22">
        <f t="shared" si="10"/>
        <v>2634155.8849999998</v>
      </c>
      <c r="T190" s="22"/>
      <c r="U190" s="116"/>
      <c r="V190" s="111"/>
      <c r="W190" s="2"/>
      <c r="X190" s="2"/>
      <c r="Y190" s="14"/>
    </row>
    <row r="191" spans="1:25" s="32" customFormat="1" ht="15.75" customHeight="1" x14ac:dyDescent="0.3">
      <c r="A191" s="17" t="s">
        <v>588</v>
      </c>
      <c r="B191" s="21" t="s">
        <v>180</v>
      </c>
      <c r="C191" s="18"/>
      <c r="D191" s="19" t="s">
        <v>351</v>
      </c>
      <c r="E191" s="27" t="s">
        <v>351</v>
      </c>
      <c r="F191" s="24"/>
      <c r="G191" s="24"/>
      <c r="H191" s="24"/>
      <c r="I191" s="24" t="s">
        <v>618</v>
      </c>
      <c r="J191" s="197" t="str">
        <f t="shared" si="7"/>
        <v>832409061</v>
      </c>
      <c r="K191" s="23" t="s">
        <v>355</v>
      </c>
      <c r="L191" s="20">
        <v>2</v>
      </c>
      <c r="M191" s="89"/>
      <c r="N191" s="89"/>
      <c r="O191" s="163"/>
      <c r="P191" s="89"/>
      <c r="Q191" s="20"/>
      <c r="R191" s="30">
        <v>420322</v>
      </c>
      <c r="S191" s="22">
        <f t="shared" si="10"/>
        <v>439026.32900000003</v>
      </c>
      <c r="T191" s="22"/>
      <c r="U191" s="116"/>
      <c r="V191" s="111"/>
      <c r="W191" s="14"/>
      <c r="X191" s="14"/>
      <c r="Y191" s="14"/>
    </row>
    <row r="192" spans="1:25" s="32" customFormat="1" ht="15.75" customHeight="1" x14ac:dyDescent="0.3">
      <c r="A192" s="17" t="s">
        <v>648</v>
      </c>
      <c r="B192" s="21" t="s">
        <v>180</v>
      </c>
      <c r="C192" s="18"/>
      <c r="D192" s="19" t="s">
        <v>351</v>
      </c>
      <c r="E192" s="27" t="s">
        <v>351</v>
      </c>
      <c r="F192" s="24"/>
      <c r="G192" s="24"/>
      <c r="H192" s="24"/>
      <c r="I192" s="24" t="s">
        <v>584</v>
      </c>
      <c r="J192" s="197" t="str">
        <f t="shared" si="7"/>
        <v>830009421</v>
      </c>
      <c r="K192" s="23" t="s">
        <v>358</v>
      </c>
      <c r="L192" s="20">
        <v>2</v>
      </c>
      <c r="M192" s="89"/>
      <c r="N192" s="89"/>
      <c r="O192" s="163"/>
      <c r="P192" s="89"/>
      <c r="Q192" s="20"/>
      <c r="R192" s="30">
        <v>1730736</v>
      </c>
      <c r="S192" s="22">
        <f t="shared" si="10"/>
        <v>1807753.7520000001</v>
      </c>
      <c r="T192" s="22"/>
      <c r="U192" s="116"/>
      <c r="V192" s="111"/>
      <c r="W192" s="14"/>
      <c r="X192" s="14"/>
      <c r="Y192" s="14"/>
    </row>
    <row r="193" spans="1:25" s="32" customFormat="1" ht="15.75" customHeight="1" x14ac:dyDescent="0.3">
      <c r="A193" s="60" t="s">
        <v>633</v>
      </c>
      <c r="B193" s="61" t="s">
        <v>180</v>
      </c>
      <c r="C193" s="62"/>
      <c r="D193" s="63" t="s">
        <v>91</v>
      </c>
      <c r="E193" s="63" t="s">
        <v>91</v>
      </c>
      <c r="F193" s="60"/>
      <c r="G193" s="60"/>
      <c r="H193" s="60"/>
      <c r="I193" s="60" t="s">
        <v>646</v>
      </c>
      <c r="J193" s="200" t="str">
        <f t="shared" si="7"/>
        <v>840809420</v>
      </c>
      <c r="K193" s="64" t="s">
        <v>719</v>
      </c>
      <c r="L193" s="65">
        <v>2</v>
      </c>
      <c r="M193" s="86" t="s">
        <v>473</v>
      </c>
      <c r="N193" s="86"/>
      <c r="O193" s="164"/>
      <c r="P193" s="86"/>
      <c r="Q193" s="65"/>
      <c r="R193" s="66"/>
      <c r="S193" s="66"/>
      <c r="T193" s="22"/>
      <c r="U193" s="116"/>
      <c r="V193" s="111"/>
      <c r="W193" s="14"/>
      <c r="X193" s="14"/>
      <c r="Y193" s="14"/>
    </row>
    <row r="194" spans="1:25" s="32" customFormat="1" ht="15.75" customHeight="1" x14ac:dyDescent="0.3">
      <c r="A194" s="17" t="s">
        <v>633</v>
      </c>
      <c r="B194" s="21" t="s">
        <v>180</v>
      </c>
      <c r="C194" s="18"/>
      <c r="D194" s="27" t="s">
        <v>91</v>
      </c>
      <c r="E194" s="27" t="s">
        <v>91</v>
      </c>
      <c r="F194" s="24"/>
      <c r="G194" s="24"/>
      <c r="H194" s="24"/>
      <c r="I194" s="24" t="s">
        <v>645</v>
      </c>
      <c r="J194" s="31" t="str">
        <f t="shared" ref="J194:J257" si="11">CONCATENATE(I194,A194)</f>
        <v>840609420</v>
      </c>
      <c r="K194" s="28" t="s">
        <v>718</v>
      </c>
      <c r="L194" s="20">
        <v>2</v>
      </c>
      <c r="M194" s="89"/>
      <c r="N194" s="89"/>
      <c r="O194" s="163"/>
      <c r="P194" s="89"/>
      <c r="Q194" s="20"/>
      <c r="R194" s="30">
        <v>8532701</v>
      </c>
      <c r="S194" s="22">
        <f t="shared" ref="S194:S225" si="12">IF(L194=1,R194+R194*$C$627,IF(L194=2,R194+R194*$C$628,IF(L194=3,R194+R194*$C$629,IF(L194=4,R194+R194*$C$630,IF(L194=5,R194+R194*$C$631,IF(L194=6,R194+R194*$C$632))))))</f>
        <v>8912406.1944999993</v>
      </c>
      <c r="T194" s="22"/>
      <c r="U194" s="116"/>
      <c r="V194" s="111"/>
      <c r="W194" s="14"/>
      <c r="X194" s="14"/>
      <c r="Y194" s="14"/>
    </row>
    <row r="195" spans="1:25" s="32" customFormat="1" ht="15.75" customHeight="1" x14ac:dyDescent="0.3">
      <c r="A195" s="17" t="s">
        <v>633</v>
      </c>
      <c r="B195" s="21" t="s">
        <v>180</v>
      </c>
      <c r="C195" s="18"/>
      <c r="D195" s="27" t="s">
        <v>91</v>
      </c>
      <c r="E195" s="27" t="s">
        <v>91</v>
      </c>
      <c r="F195" s="24"/>
      <c r="G195" s="24"/>
      <c r="H195" s="24"/>
      <c r="I195" s="24" t="s">
        <v>646</v>
      </c>
      <c r="J195" s="31" t="str">
        <f t="shared" si="11"/>
        <v>840809420</v>
      </c>
      <c r="K195" s="28" t="s">
        <v>719</v>
      </c>
      <c r="L195" s="20">
        <v>2</v>
      </c>
      <c r="M195" s="89"/>
      <c r="N195" s="89"/>
      <c r="O195" s="163"/>
      <c r="P195" s="89"/>
      <c r="Q195" s="20"/>
      <c r="R195" s="30">
        <v>8532702</v>
      </c>
      <c r="S195" s="22">
        <f t="shared" si="12"/>
        <v>8912407.2390000001</v>
      </c>
      <c r="T195" s="22"/>
      <c r="U195" s="116"/>
      <c r="V195" s="111"/>
      <c r="W195" s="14"/>
      <c r="X195" s="14"/>
      <c r="Y195" s="14"/>
    </row>
    <row r="196" spans="1:25" s="32" customFormat="1" ht="15.75" customHeight="1" x14ac:dyDescent="0.3">
      <c r="A196" s="17" t="s">
        <v>619</v>
      </c>
      <c r="B196" s="21" t="s">
        <v>180</v>
      </c>
      <c r="C196" s="18"/>
      <c r="D196" s="19" t="s">
        <v>12</v>
      </c>
      <c r="E196" s="19" t="s">
        <v>345</v>
      </c>
      <c r="F196" s="17"/>
      <c r="G196" s="17"/>
      <c r="H196" s="17"/>
      <c r="I196" s="17" t="s">
        <v>598</v>
      </c>
      <c r="J196" s="197" t="str">
        <f t="shared" si="11"/>
        <v>861109002</v>
      </c>
      <c r="K196" s="23" t="s">
        <v>343</v>
      </c>
      <c r="L196" s="20">
        <v>2</v>
      </c>
      <c r="M196" s="89"/>
      <c r="N196" s="89"/>
      <c r="O196" s="163"/>
      <c r="P196" s="89"/>
      <c r="Q196" s="20"/>
      <c r="R196" s="30">
        <v>30000</v>
      </c>
      <c r="S196" s="22">
        <f t="shared" si="12"/>
        <v>31335</v>
      </c>
      <c r="T196" s="22"/>
      <c r="U196" s="116"/>
      <c r="V196" s="111"/>
      <c r="W196" s="15"/>
    </row>
    <row r="197" spans="1:25" s="32" customFormat="1" ht="15.75" customHeight="1" x14ac:dyDescent="0.3">
      <c r="A197" s="202" t="s">
        <v>588</v>
      </c>
      <c r="B197" s="203" t="s">
        <v>180</v>
      </c>
      <c r="C197" s="204"/>
      <c r="D197" s="205" t="s">
        <v>0</v>
      </c>
      <c r="E197" s="205" t="s">
        <v>345</v>
      </c>
      <c r="F197" s="202"/>
      <c r="G197" s="202"/>
      <c r="H197" s="202"/>
      <c r="I197" s="202" t="s">
        <v>617</v>
      </c>
      <c r="J197" s="206" t="str">
        <f t="shared" si="11"/>
        <v>820109061</v>
      </c>
      <c r="K197" s="207" t="s">
        <v>309</v>
      </c>
      <c r="L197" s="208">
        <v>2</v>
      </c>
      <c r="M197" s="209" t="s">
        <v>473</v>
      </c>
      <c r="N197" s="209"/>
      <c r="O197" s="210"/>
      <c r="P197" s="209"/>
      <c r="Q197" s="208"/>
      <c r="R197" s="211">
        <v>200000</v>
      </c>
      <c r="S197" s="211">
        <f t="shared" si="12"/>
        <v>208900</v>
      </c>
      <c r="T197" s="22"/>
      <c r="U197" s="116"/>
      <c r="V197" s="111"/>
      <c r="W197" s="14"/>
      <c r="X197" s="14"/>
      <c r="Y197" s="14"/>
    </row>
    <row r="198" spans="1:25" s="32" customFormat="1" ht="15.75" customHeight="1" x14ac:dyDescent="0.3">
      <c r="A198" s="17" t="s">
        <v>588</v>
      </c>
      <c r="B198" s="21" t="s">
        <v>180</v>
      </c>
      <c r="C198" s="18"/>
      <c r="D198" s="19" t="s">
        <v>12</v>
      </c>
      <c r="E198" s="19" t="s">
        <v>345</v>
      </c>
      <c r="F198" s="17"/>
      <c r="G198" s="17"/>
      <c r="H198" s="17"/>
      <c r="I198" s="17" t="s">
        <v>658</v>
      </c>
      <c r="J198" s="197" t="str">
        <f t="shared" si="11"/>
        <v>861609061</v>
      </c>
      <c r="K198" s="23" t="s">
        <v>313</v>
      </c>
      <c r="L198" s="20">
        <v>2</v>
      </c>
      <c r="M198" s="89"/>
      <c r="N198" s="89"/>
      <c r="O198" s="163"/>
      <c r="P198" s="89"/>
      <c r="Q198" s="20"/>
      <c r="R198" s="30">
        <v>1700000</v>
      </c>
      <c r="S198" s="22">
        <f t="shared" si="12"/>
        <v>1775650</v>
      </c>
      <c r="T198" s="22"/>
      <c r="U198" s="116"/>
      <c r="V198" s="111"/>
      <c r="W198" s="14"/>
      <c r="X198" s="14"/>
      <c r="Y198" s="14"/>
    </row>
    <row r="199" spans="1:25" s="32" customFormat="1" ht="15.75" customHeight="1" x14ac:dyDescent="0.3">
      <c r="A199" s="17" t="s">
        <v>588</v>
      </c>
      <c r="B199" s="21" t="s">
        <v>180</v>
      </c>
      <c r="C199" s="18"/>
      <c r="D199" s="19" t="s">
        <v>12</v>
      </c>
      <c r="E199" s="19" t="s">
        <v>345</v>
      </c>
      <c r="F199" s="17"/>
      <c r="G199" s="17"/>
      <c r="H199" s="17"/>
      <c r="I199" s="17" t="s">
        <v>637</v>
      </c>
      <c r="J199" s="197" t="str">
        <f t="shared" si="11"/>
        <v>851809061</v>
      </c>
      <c r="K199" s="35" t="s">
        <v>314</v>
      </c>
      <c r="L199" s="20">
        <v>2</v>
      </c>
      <c r="M199" s="89"/>
      <c r="N199" s="89"/>
      <c r="O199" s="163"/>
      <c r="P199" s="89"/>
      <c r="Q199" s="20"/>
      <c r="R199" s="30">
        <v>400000</v>
      </c>
      <c r="S199" s="22">
        <f t="shared" si="12"/>
        <v>417800</v>
      </c>
      <c r="T199" s="22"/>
      <c r="U199" s="116"/>
      <c r="V199" s="111"/>
      <c r="W199" s="14"/>
      <c r="X199" s="14"/>
      <c r="Y199" s="14"/>
    </row>
    <row r="200" spans="1:25" s="32" customFormat="1" ht="15.75" customHeight="1" x14ac:dyDescent="0.3">
      <c r="A200" s="17" t="s">
        <v>588</v>
      </c>
      <c r="B200" s="21" t="s">
        <v>180</v>
      </c>
      <c r="C200" s="18"/>
      <c r="D200" s="19" t="s">
        <v>12</v>
      </c>
      <c r="E200" s="19" t="s">
        <v>345</v>
      </c>
      <c r="F200" s="17"/>
      <c r="G200" s="17"/>
      <c r="H200" s="17"/>
      <c r="I200" s="17" t="s">
        <v>608</v>
      </c>
      <c r="J200" s="197" t="str">
        <f t="shared" si="11"/>
        <v>851209061</v>
      </c>
      <c r="K200" s="23" t="s">
        <v>360</v>
      </c>
      <c r="L200" s="20">
        <v>2</v>
      </c>
      <c r="M200" s="89"/>
      <c r="N200" s="89"/>
      <c r="O200" s="163"/>
      <c r="P200" s="89"/>
      <c r="Q200" s="20"/>
      <c r="R200" s="30">
        <v>600000</v>
      </c>
      <c r="S200" s="22">
        <f t="shared" si="12"/>
        <v>626700</v>
      </c>
      <c r="T200" s="22"/>
      <c r="U200" s="116"/>
      <c r="V200" s="111"/>
      <c r="W200" s="14"/>
      <c r="X200" s="14"/>
      <c r="Y200" s="14"/>
    </row>
    <row r="201" spans="1:25" s="32" customFormat="1" ht="15.75" customHeight="1" x14ac:dyDescent="0.3">
      <c r="A201" s="17" t="s">
        <v>588</v>
      </c>
      <c r="B201" s="21" t="s">
        <v>180</v>
      </c>
      <c r="C201" s="18"/>
      <c r="D201" s="19" t="s">
        <v>12</v>
      </c>
      <c r="E201" s="19" t="s">
        <v>345</v>
      </c>
      <c r="F201" s="17"/>
      <c r="G201" s="17"/>
      <c r="H201" s="17"/>
      <c r="I201" s="24" t="s">
        <v>567</v>
      </c>
      <c r="J201" s="197" t="str">
        <f t="shared" si="11"/>
        <v>851109061</v>
      </c>
      <c r="K201" s="35" t="s">
        <v>316</v>
      </c>
      <c r="L201" s="20">
        <v>2</v>
      </c>
      <c r="M201" s="89"/>
      <c r="N201" s="89"/>
      <c r="O201" s="163"/>
      <c r="P201" s="89"/>
      <c r="Q201" s="20"/>
      <c r="R201" s="22">
        <v>500000</v>
      </c>
      <c r="S201" s="22">
        <f t="shared" si="12"/>
        <v>522250</v>
      </c>
      <c r="T201" s="22"/>
      <c r="U201" s="116"/>
      <c r="V201" s="111"/>
      <c r="W201" s="14"/>
      <c r="X201" s="14"/>
      <c r="Y201" s="14"/>
    </row>
    <row r="202" spans="1:25" ht="15.75" customHeight="1" x14ac:dyDescent="0.3">
      <c r="A202" s="17" t="s">
        <v>588</v>
      </c>
      <c r="B202" s="21" t="s">
        <v>180</v>
      </c>
      <c r="C202" s="18"/>
      <c r="D202" s="19" t="s">
        <v>12</v>
      </c>
      <c r="E202" s="19" t="s">
        <v>345</v>
      </c>
      <c r="F202" s="17"/>
      <c r="G202" s="17"/>
      <c r="H202" s="17"/>
      <c r="I202" s="17" t="s">
        <v>639</v>
      </c>
      <c r="J202" s="197" t="str">
        <f t="shared" si="11"/>
        <v>861809061</v>
      </c>
      <c r="K202" s="23" t="s">
        <v>342</v>
      </c>
      <c r="L202" s="20">
        <v>2</v>
      </c>
      <c r="M202" s="89"/>
      <c r="N202" s="89"/>
      <c r="O202" s="163"/>
      <c r="P202" s="89"/>
      <c r="Q202" s="20"/>
      <c r="R202" s="30">
        <v>200000</v>
      </c>
      <c r="S202" s="22">
        <f t="shared" si="12"/>
        <v>208900</v>
      </c>
      <c r="T202" s="22"/>
      <c r="U202" s="116"/>
      <c r="V202" s="111"/>
      <c r="W202" s="2"/>
      <c r="X202" s="2"/>
    </row>
    <row r="203" spans="1:25" s="32" customFormat="1" ht="15.75" customHeight="1" x14ac:dyDescent="0.3">
      <c r="A203" s="17" t="s">
        <v>588</v>
      </c>
      <c r="B203" s="21" t="s">
        <v>180</v>
      </c>
      <c r="C203" s="18"/>
      <c r="D203" s="19" t="s">
        <v>12</v>
      </c>
      <c r="E203" s="19" t="s">
        <v>345</v>
      </c>
      <c r="F203" s="17"/>
      <c r="G203" s="17"/>
      <c r="H203" s="17"/>
      <c r="I203" s="17" t="s">
        <v>641</v>
      </c>
      <c r="J203" s="197" t="str">
        <f t="shared" si="11"/>
        <v>861409061</v>
      </c>
      <c r="K203" s="35" t="s">
        <v>317</v>
      </c>
      <c r="L203" s="20">
        <v>2</v>
      </c>
      <c r="M203" s="89"/>
      <c r="N203" s="89"/>
      <c r="O203" s="163"/>
      <c r="P203" s="89"/>
      <c r="Q203" s="20"/>
      <c r="R203" s="30">
        <v>1000000</v>
      </c>
      <c r="S203" s="22">
        <f t="shared" si="12"/>
        <v>1044500</v>
      </c>
      <c r="T203" s="22"/>
      <c r="U203" s="116"/>
      <c r="V203" s="111"/>
      <c r="W203" s="14"/>
      <c r="X203" s="14"/>
      <c r="Y203" s="14"/>
    </row>
    <row r="204" spans="1:25" ht="15.75" customHeight="1" x14ac:dyDescent="0.3">
      <c r="A204" s="48" t="s">
        <v>588</v>
      </c>
      <c r="B204" s="49" t="s">
        <v>180</v>
      </c>
      <c r="C204" s="50"/>
      <c r="D204" s="51" t="s">
        <v>12</v>
      </c>
      <c r="E204" s="51" t="s">
        <v>345</v>
      </c>
      <c r="F204" s="48"/>
      <c r="G204" s="48"/>
      <c r="H204" s="48"/>
      <c r="I204" s="48" t="s">
        <v>642</v>
      </c>
      <c r="J204" s="199" t="str">
        <f t="shared" si="11"/>
        <v>852109061</v>
      </c>
      <c r="K204" s="55" t="s">
        <v>365</v>
      </c>
      <c r="L204" s="53">
        <v>2</v>
      </c>
      <c r="M204" s="90"/>
      <c r="N204" s="90" t="s">
        <v>711</v>
      </c>
      <c r="O204" s="162"/>
      <c r="P204" s="90"/>
      <c r="Q204" s="53"/>
      <c r="R204" s="54">
        <v>400000</v>
      </c>
      <c r="S204" s="148">
        <f t="shared" si="12"/>
        <v>417800</v>
      </c>
      <c r="T204" s="22"/>
      <c r="U204" s="116"/>
      <c r="V204" s="111"/>
    </row>
    <row r="205" spans="1:25" s="32" customFormat="1" ht="15.75" customHeight="1" x14ac:dyDescent="0.3">
      <c r="A205" s="17" t="s">
        <v>588</v>
      </c>
      <c r="B205" s="21" t="s">
        <v>180</v>
      </c>
      <c r="C205" s="18"/>
      <c r="D205" s="19" t="s">
        <v>12</v>
      </c>
      <c r="E205" s="19" t="s">
        <v>345</v>
      </c>
      <c r="F205" s="17"/>
      <c r="G205" s="17"/>
      <c r="H205" s="17"/>
      <c r="I205" s="17" t="s">
        <v>659</v>
      </c>
      <c r="J205" s="197" t="str">
        <f t="shared" si="11"/>
        <v>810009061</v>
      </c>
      <c r="K205" s="35" t="s">
        <v>318</v>
      </c>
      <c r="L205" s="20">
        <v>2</v>
      </c>
      <c r="M205" s="89"/>
      <c r="N205" s="89"/>
      <c r="O205" s="163"/>
      <c r="P205" s="89"/>
      <c r="Q205" s="20"/>
      <c r="R205" s="22">
        <v>200000</v>
      </c>
      <c r="S205" s="22">
        <f t="shared" si="12"/>
        <v>208900</v>
      </c>
      <c r="T205" s="22"/>
      <c r="U205" s="116"/>
      <c r="V205" s="111"/>
      <c r="W205" s="14"/>
      <c r="X205" s="14"/>
      <c r="Y205" s="14"/>
    </row>
    <row r="206" spans="1:25" s="32" customFormat="1" ht="15.75" customHeight="1" x14ac:dyDescent="0.3">
      <c r="A206" s="24" t="s">
        <v>588</v>
      </c>
      <c r="B206" s="25" t="s">
        <v>180</v>
      </c>
      <c r="C206" s="26"/>
      <c r="D206" s="27" t="s">
        <v>12</v>
      </c>
      <c r="E206" s="27" t="s">
        <v>345</v>
      </c>
      <c r="F206" s="24"/>
      <c r="G206" s="24"/>
      <c r="H206" s="24"/>
      <c r="I206" s="24" t="s">
        <v>643</v>
      </c>
      <c r="J206" s="197" t="str">
        <f t="shared" si="11"/>
        <v>852209061</v>
      </c>
      <c r="K206" s="28" t="s">
        <v>368</v>
      </c>
      <c r="L206" s="29">
        <v>2</v>
      </c>
      <c r="M206" s="88"/>
      <c r="N206" s="88"/>
      <c r="O206" s="165"/>
      <c r="P206" s="88"/>
      <c r="Q206" s="29"/>
      <c r="R206" s="30">
        <v>200000</v>
      </c>
      <c r="S206" s="22">
        <f t="shared" si="12"/>
        <v>208900</v>
      </c>
      <c r="T206" s="22"/>
      <c r="U206" s="116"/>
      <c r="V206" s="111"/>
      <c r="W206" s="14"/>
      <c r="X206" s="14"/>
      <c r="Y206" s="14"/>
    </row>
    <row r="207" spans="1:25" s="32" customFormat="1" ht="15.75" customHeight="1" x14ac:dyDescent="0.3">
      <c r="A207" s="202" t="s">
        <v>620</v>
      </c>
      <c r="B207" s="203" t="s">
        <v>180</v>
      </c>
      <c r="C207" s="204"/>
      <c r="D207" s="205" t="s">
        <v>0</v>
      </c>
      <c r="E207" s="205" t="s">
        <v>345</v>
      </c>
      <c r="F207" s="202"/>
      <c r="G207" s="202"/>
      <c r="H207" s="202"/>
      <c r="I207" s="202" t="s">
        <v>580</v>
      </c>
      <c r="J207" s="206" t="str">
        <f t="shared" si="11"/>
        <v>820509430</v>
      </c>
      <c r="K207" s="214" t="s">
        <v>350</v>
      </c>
      <c r="L207" s="208">
        <v>2</v>
      </c>
      <c r="M207" s="209" t="s">
        <v>473</v>
      </c>
      <c r="N207" s="209"/>
      <c r="O207" s="210"/>
      <c r="P207" s="209"/>
      <c r="Q207" s="208"/>
      <c r="R207" s="211">
        <v>300000</v>
      </c>
      <c r="S207" s="211">
        <f t="shared" si="12"/>
        <v>313350</v>
      </c>
      <c r="T207" s="22"/>
      <c r="U207" s="116"/>
      <c r="V207" s="111"/>
      <c r="W207" s="14"/>
      <c r="X207" s="14"/>
      <c r="Y207" s="14"/>
    </row>
    <row r="208" spans="1:25" s="32" customFormat="1" ht="15.75" customHeight="1" x14ac:dyDescent="0.3">
      <c r="A208" s="17" t="s">
        <v>620</v>
      </c>
      <c r="B208" s="21" t="s">
        <v>180</v>
      </c>
      <c r="C208" s="18"/>
      <c r="D208" s="19" t="s">
        <v>0</v>
      </c>
      <c r="E208" s="19" t="s">
        <v>345</v>
      </c>
      <c r="F208" s="17"/>
      <c r="G208" s="17"/>
      <c r="H208" s="17"/>
      <c r="I208" s="17" t="s">
        <v>565</v>
      </c>
      <c r="J208" s="197" t="str">
        <f t="shared" si="11"/>
        <v>820409430</v>
      </c>
      <c r="K208" s="23" t="s">
        <v>312</v>
      </c>
      <c r="L208" s="20">
        <v>2</v>
      </c>
      <c r="M208" s="89"/>
      <c r="N208" s="89"/>
      <c r="O208" s="163"/>
      <c r="P208" s="89"/>
      <c r="Q208" s="20"/>
      <c r="R208" s="22">
        <v>150000</v>
      </c>
      <c r="S208" s="22">
        <f t="shared" si="12"/>
        <v>156675</v>
      </c>
      <c r="T208" s="22"/>
      <c r="U208" s="116"/>
      <c r="V208" s="111"/>
      <c r="W208" s="14"/>
      <c r="X208" s="14"/>
      <c r="Y208" s="14"/>
    </row>
    <row r="209" spans="1:25" s="32" customFormat="1" ht="15.75" customHeight="1" x14ac:dyDescent="0.3">
      <c r="A209" s="24" t="s">
        <v>27</v>
      </c>
      <c r="B209" s="25" t="s">
        <v>119</v>
      </c>
      <c r="C209" s="26">
        <v>2007</v>
      </c>
      <c r="D209" s="27" t="s">
        <v>12</v>
      </c>
      <c r="E209" s="27" t="s">
        <v>344</v>
      </c>
      <c r="F209" s="24"/>
      <c r="G209" s="24"/>
      <c r="H209" s="24"/>
      <c r="I209" s="24" t="s">
        <v>597</v>
      </c>
      <c r="J209" s="197" t="str">
        <f t="shared" si="11"/>
        <v>861500084</v>
      </c>
      <c r="K209" s="34" t="s">
        <v>362</v>
      </c>
      <c r="L209" s="29">
        <v>2</v>
      </c>
      <c r="M209" s="92" t="s">
        <v>473</v>
      </c>
      <c r="N209" s="92"/>
      <c r="O209" s="167"/>
      <c r="P209" s="88" t="s">
        <v>733</v>
      </c>
      <c r="Q209" s="29"/>
      <c r="R209" s="30">
        <v>500000</v>
      </c>
      <c r="S209" s="30">
        <f t="shared" si="12"/>
        <v>522250</v>
      </c>
      <c r="T209" s="22"/>
      <c r="U209" s="116" t="s">
        <v>735</v>
      </c>
      <c r="V209" s="111" t="s">
        <v>541</v>
      </c>
      <c r="W209" s="15"/>
    </row>
    <row r="210" spans="1:25" s="32" customFormat="1" ht="15.75" customHeight="1" x14ac:dyDescent="0.3">
      <c r="A210" s="48" t="s">
        <v>45</v>
      </c>
      <c r="B210" s="49" t="s">
        <v>169</v>
      </c>
      <c r="C210" s="50">
        <v>1984</v>
      </c>
      <c r="D210" s="51" t="s">
        <v>348</v>
      </c>
      <c r="E210" s="51" t="s">
        <v>344</v>
      </c>
      <c r="F210" s="48"/>
      <c r="G210" s="48"/>
      <c r="H210" s="48"/>
      <c r="I210" s="48" t="s">
        <v>560</v>
      </c>
      <c r="J210" s="199" t="str">
        <f t="shared" si="11"/>
        <v>861000991</v>
      </c>
      <c r="K210" s="52" t="s">
        <v>323</v>
      </c>
      <c r="L210" s="53">
        <v>2</v>
      </c>
      <c r="M210" s="48" t="s">
        <v>456</v>
      </c>
      <c r="N210" s="48" t="s">
        <v>557</v>
      </c>
      <c r="O210" s="162"/>
      <c r="P210" s="90" t="s">
        <v>733</v>
      </c>
      <c r="Q210" s="53"/>
      <c r="R210" s="54">
        <v>1500000</v>
      </c>
      <c r="S210" s="54">
        <f t="shared" si="12"/>
        <v>1566750</v>
      </c>
      <c r="T210" s="22"/>
      <c r="U210" s="116"/>
      <c r="V210" s="111"/>
      <c r="W210" s="15"/>
      <c r="X210" s="14"/>
      <c r="Y210" s="14"/>
    </row>
    <row r="211" spans="1:25" s="32" customFormat="1" ht="15.75" customHeight="1" x14ac:dyDescent="0.3">
      <c r="A211" s="48" t="s">
        <v>45</v>
      </c>
      <c r="B211" s="49" t="s">
        <v>169</v>
      </c>
      <c r="C211" s="50">
        <v>1984</v>
      </c>
      <c r="D211" s="51" t="s">
        <v>348</v>
      </c>
      <c r="E211" s="51" t="s">
        <v>344</v>
      </c>
      <c r="F211" s="48"/>
      <c r="G211" s="48"/>
      <c r="H211" s="48"/>
      <c r="I211" s="48" t="s">
        <v>560</v>
      </c>
      <c r="J211" s="199" t="str">
        <f t="shared" si="11"/>
        <v>861000991</v>
      </c>
      <c r="K211" s="55" t="s">
        <v>321</v>
      </c>
      <c r="L211" s="53">
        <v>2</v>
      </c>
      <c r="M211" s="48" t="s">
        <v>456</v>
      </c>
      <c r="N211" s="48" t="s">
        <v>557</v>
      </c>
      <c r="O211" s="162"/>
      <c r="P211" s="90" t="s">
        <v>733</v>
      </c>
      <c r="Q211" s="53"/>
      <c r="R211" s="54">
        <v>700000</v>
      </c>
      <c r="S211" s="54">
        <f t="shared" si="12"/>
        <v>731150</v>
      </c>
      <c r="T211" s="22"/>
      <c r="U211" s="116"/>
      <c r="V211" s="111"/>
      <c r="W211" s="15"/>
      <c r="X211" s="14"/>
      <c r="Y211" s="14"/>
    </row>
    <row r="212" spans="1:25" s="32" customFormat="1" ht="15.75" customHeight="1" x14ac:dyDescent="0.3">
      <c r="A212" s="48" t="s">
        <v>45</v>
      </c>
      <c r="B212" s="49" t="s">
        <v>169</v>
      </c>
      <c r="C212" s="50">
        <v>1984</v>
      </c>
      <c r="D212" s="51" t="s">
        <v>348</v>
      </c>
      <c r="E212" s="51" t="s">
        <v>344</v>
      </c>
      <c r="F212" s="48"/>
      <c r="G212" s="48"/>
      <c r="H212" s="48"/>
      <c r="I212" s="48" t="s">
        <v>560</v>
      </c>
      <c r="J212" s="199" t="str">
        <f t="shared" si="11"/>
        <v>861000991</v>
      </c>
      <c r="K212" s="52" t="s">
        <v>267</v>
      </c>
      <c r="L212" s="53">
        <v>2</v>
      </c>
      <c r="M212" s="48" t="s">
        <v>456</v>
      </c>
      <c r="N212" s="48" t="s">
        <v>557</v>
      </c>
      <c r="O212" s="162"/>
      <c r="P212" s="90" t="s">
        <v>733</v>
      </c>
      <c r="Q212" s="53"/>
      <c r="R212" s="54">
        <v>110000</v>
      </c>
      <c r="S212" s="54">
        <f t="shared" si="12"/>
        <v>114895</v>
      </c>
      <c r="T212" s="22"/>
      <c r="U212" s="116"/>
      <c r="V212" s="111"/>
      <c r="W212" s="15"/>
      <c r="X212" s="14"/>
      <c r="Y212" s="14"/>
    </row>
    <row r="213" spans="1:25" s="32" customFormat="1" ht="15.75" customHeight="1" x14ac:dyDescent="0.3">
      <c r="A213" s="48" t="s">
        <v>45</v>
      </c>
      <c r="B213" s="49" t="s">
        <v>169</v>
      </c>
      <c r="C213" s="50">
        <v>1984</v>
      </c>
      <c r="D213" s="51" t="s">
        <v>348</v>
      </c>
      <c r="E213" s="51" t="s">
        <v>344</v>
      </c>
      <c r="F213" s="48"/>
      <c r="G213" s="48"/>
      <c r="H213" s="48"/>
      <c r="I213" s="48" t="s">
        <v>560</v>
      </c>
      <c r="J213" s="199" t="str">
        <f t="shared" si="11"/>
        <v>861000991</v>
      </c>
      <c r="K213" s="52" t="s">
        <v>268</v>
      </c>
      <c r="L213" s="53">
        <v>2</v>
      </c>
      <c r="M213" s="48" t="s">
        <v>456</v>
      </c>
      <c r="N213" s="48" t="s">
        <v>557</v>
      </c>
      <c r="O213" s="162"/>
      <c r="P213" s="90" t="s">
        <v>733</v>
      </c>
      <c r="Q213" s="53"/>
      <c r="R213" s="54">
        <v>1007000</v>
      </c>
      <c r="S213" s="54">
        <f t="shared" si="12"/>
        <v>1051811.5</v>
      </c>
      <c r="T213" s="22"/>
      <c r="U213" s="116"/>
      <c r="V213" s="111"/>
      <c r="W213" s="15"/>
      <c r="X213" s="14"/>
      <c r="Y213" s="14"/>
    </row>
    <row r="214" spans="1:25" s="32" customFormat="1" ht="15.75" customHeight="1" x14ac:dyDescent="0.3">
      <c r="A214" s="48" t="s">
        <v>45</v>
      </c>
      <c r="B214" s="49" t="s">
        <v>169</v>
      </c>
      <c r="C214" s="50">
        <v>1984</v>
      </c>
      <c r="D214" s="51" t="s">
        <v>348</v>
      </c>
      <c r="E214" s="51" t="s">
        <v>344</v>
      </c>
      <c r="F214" s="48"/>
      <c r="G214" s="48"/>
      <c r="H214" s="48"/>
      <c r="I214" s="48" t="s">
        <v>560</v>
      </c>
      <c r="J214" s="199" t="str">
        <f t="shared" si="11"/>
        <v>861000991</v>
      </c>
      <c r="K214" s="52" t="s">
        <v>270</v>
      </c>
      <c r="L214" s="53">
        <v>2</v>
      </c>
      <c r="M214" s="48" t="s">
        <v>456</v>
      </c>
      <c r="N214" s="48" t="s">
        <v>557</v>
      </c>
      <c r="O214" s="162"/>
      <c r="P214" s="90" t="s">
        <v>733</v>
      </c>
      <c r="Q214" s="53"/>
      <c r="R214" s="54">
        <v>1200000</v>
      </c>
      <c r="S214" s="54">
        <f t="shared" si="12"/>
        <v>1253400</v>
      </c>
      <c r="T214" s="22"/>
      <c r="U214" s="116"/>
      <c r="V214" s="111"/>
      <c r="W214" s="15"/>
      <c r="X214" s="14"/>
      <c r="Y214" s="14"/>
    </row>
    <row r="215" spans="1:25" s="32" customFormat="1" ht="15.75" customHeight="1" x14ac:dyDescent="0.3">
      <c r="A215" s="48" t="s">
        <v>45</v>
      </c>
      <c r="B215" s="49" t="s">
        <v>169</v>
      </c>
      <c r="C215" s="50">
        <v>1984</v>
      </c>
      <c r="D215" s="51" t="s">
        <v>348</v>
      </c>
      <c r="E215" s="51" t="s">
        <v>344</v>
      </c>
      <c r="F215" s="48"/>
      <c r="G215" s="48"/>
      <c r="H215" s="48"/>
      <c r="I215" s="48" t="s">
        <v>560</v>
      </c>
      <c r="J215" s="199" t="str">
        <f t="shared" si="11"/>
        <v>861000991</v>
      </c>
      <c r="K215" s="52" t="s">
        <v>204</v>
      </c>
      <c r="L215" s="53">
        <v>2</v>
      </c>
      <c r="M215" s="48" t="s">
        <v>456</v>
      </c>
      <c r="N215" s="48" t="s">
        <v>557</v>
      </c>
      <c r="O215" s="162"/>
      <c r="P215" s="90" t="s">
        <v>733</v>
      </c>
      <c r="Q215" s="53"/>
      <c r="R215" s="54">
        <v>415000</v>
      </c>
      <c r="S215" s="54">
        <f t="shared" si="12"/>
        <v>433467.5</v>
      </c>
      <c r="T215" s="22"/>
      <c r="U215" s="116"/>
      <c r="V215" s="111"/>
      <c r="W215" s="15"/>
      <c r="X215" s="14"/>
      <c r="Y215" s="14"/>
    </row>
    <row r="216" spans="1:25" s="32" customFormat="1" ht="15.75" customHeight="1" x14ac:dyDescent="0.3">
      <c r="A216" s="48" t="s">
        <v>45</v>
      </c>
      <c r="B216" s="49" t="s">
        <v>169</v>
      </c>
      <c r="C216" s="50">
        <v>1984</v>
      </c>
      <c r="D216" s="51" t="s">
        <v>348</v>
      </c>
      <c r="E216" s="51" t="s">
        <v>344</v>
      </c>
      <c r="F216" s="48"/>
      <c r="G216" s="48"/>
      <c r="H216" s="48"/>
      <c r="I216" s="48" t="s">
        <v>560</v>
      </c>
      <c r="J216" s="199" t="str">
        <f t="shared" si="11"/>
        <v>861000991</v>
      </c>
      <c r="K216" s="52" t="s">
        <v>269</v>
      </c>
      <c r="L216" s="53">
        <v>2</v>
      </c>
      <c r="M216" s="48" t="s">
        <v>456</v>
      </c>
      <c r="N216" s="48" t="s">
        <v>557</v>
      </c>
      <c r="O216" s="162"/>
      <c r="P216" s="90" t="s">
        <v>733</v>
      </c>
      <c r="Q216" s="53"/>
      <c r="R216" s="54">
        <v>530000</v>
      </c>
      <c r="S216" s="54">
        <f t="shared" si="12"/>
        <v>553585</v>
      </c>
      <c r="T216" s="22"/>
      <c r="U216" s="116"/>
      <c r="V216" s="111"/>
      <c r="W216" s="15"/>
      <c r="X216" s="14"/>
      <c r="Y216" s="14"/>
    </row>
    <row r="217" spans="1:25" s="32" customFormat="1" ht="15.75" customHeight="1" x14ac:dyDescent="0.3">
      <c r="A217" s="48" t="s">
        <v>45</v>
      </c>
      <c r="B217" s="49" t="s">
        <v>169</v>
      </c>
      <c r="C217" s="50">
        <v>1984</v>
      </c>
      <c r="D217" s="51" t="s">
        <v>348</v>
      </c>
      <c r="E217" s="51" t="s">
        <v>344</v>
      </c>
      <c r="F217" s="48"/>
      <c r="G217" s="48"/>
      <c r="H217" s="48"/>
      <c r="I217" s="48" t="s">
        <v>560</v>
      </c>
      <c r="J217" s="199" t="str">
        <f t="shared" si="11"/>
        <v>861000991</v>
      </c>
      <c r="K217" s="52" t="s">
        <v>205</v>
      </c>
      <c r="L217" s="53">
        <v>2</v>
      </c>
      <c r="M217" s="48" t="s">
        <v>456</v>
      </c>
      <c r="N217" s="48" t="s">
        <v>557</v>
      </c>
      <c r="O217" s="162"/>
      <c r="P217" s="90" t="s">
        <v>733</v>
      </c>
      <c r="Q217" s="53"/>
      <c r="R217" s="54">
        <v>300000</v>
      </c>
      <c r="S217" s="54">
        <f t="shared" si="12"/>
        <v>313350</v>
      </c>
      <c r="T217" s="22"/>
      <c r="U217" s="116"/>
      <c r="V217" s="111"/>
      <c r="W217" s="15"/>
      <c r="X217" s="14"/>
      <c r="Y217" s="14"/>
    </row>
    <row r="218" spans="1:25" s="32" customFormat="1" ht="15.75" customHeight="1" x14ac:dyDescent="0.3">
      <c r="A218" s="48" t="s">
        <v>45</v>
      </c>
      <c r="B218" s="49" t="s">
        <v>169</v>
      </c>
      <c r="C218" s="50">
        <v>1984</v>
      </c>
      <c r="D218" s="51" t="s">
        <v>12</v>
      </c>
      <c r="E218" s="51" t="s">
        <v>344</v>
      </c>
      <c r="F218" s="48"/>
      <c r="G218" s="48"/>
      <c r="H218" s="48"/>
      <c r="I218" s="48" t="s">
        <v>560</v>
      </c>
      <c r="J218" s="199" t="str">
        <f t="shared" si="11"/>
        <v>861000991</v>
      </c>
      <c r="K218" s="52" t="s">
        <v>263</v>
      </c>
      <c r="L218" s="53">
        <v>2</v>
      </c>
      <c r="M218" s="48" t="s">
        <v>456</v>
      </c>
      <c r="N218" s="48" t="s">
        <v>557</v>
      </c>
      <c r="O218" s="162"/>
      <c r="P218" s="90" t="s">
        <v>733</v>
      </c>
      <c r="Q218" s="53"/>
      <c r="R218" s="54">
        <v>518529</v>
      </c>
      <c r="S218" s="148">
        <f t="shared" si="12"/>
        <v>541603.5405</v>
      </c>
      <c r="T218" s="22"/>
      <c r="U218" s="116"/>
      <c r="V218" s="111"/>
      <c r="W218" s="15"/>
      <c r="X218" s="14"/>
      <c r="Y218" s="14"/>
    </row>
    <row r="219" spans="1:25" s="32" customFormat="1" ht="15.75" customHeight="1" x14ac:dyDescent="0.3">
      <c r="A219" s="48" t="s">
        <v>45</v>
      </c>
      <c r="B219" s="49" t="s">
        <v>169</v>
      </c>
      <c r="C219" s="50">
        <v>1984</v>
      </c>
      <c r="D219" s="51" t="s">
        <v>348</v>
      </c>
      <c r="E219" s="51" t="s">
        <v>344</v>
      </c>
      <c r="F219" s="48"/>
      <c r="G219" s="48"/>
      <c r="H219" s="48"/>
      <c r="I219" s="48" t="s">
        <v>560</v>
      </c>
      <c r="J219" s="199" t="str">
        <f t="shared" si="11"/>
        <v>861000991</v>
      </c>
      <c r="K219" s="52" t="s">
        <v>266</v>
      </c>
      <c r="L219" s="53">
        <v>2</v>
      </c>
      <c r="M219" s="48" t="s">
        <v>456</v>
      </c>
      <c r="N219" s="48" t="s">
        <v>557</v>
      </c>
      <c r="O219" s="162"/>
      <c r="P219" s="90" t="s">
        <v>733</v>
      </c>
      <c r="Q219" s="53"/>
      <c r="R219" s="54">
        <v>80000</v>
      </c>
      <c r="S219" s="54">
        <f t="shared" si="12"/>
        <v>83560</v>
      </c>
      <c r="T219" s="22"/>
      <c r="U219" s="116"/>
      <c r="V219" s="111"/>
      <c r="W219" s="15"/>
      <c r="X219" s="14"/>
      <c r="Y219" s="14"/>
    </row>
    <row r="220" spans="1:25" s="32" customFormat="1" ht="15.75" customHeight="1" x14ac:dyDescent="0.3">
      <c r="A220" s="48" t="s">
        <v>45</v>
      </c>
      <c r="B220" s="49" t="s">
        <v>169</v>
      </c>
      <c r="C220" s="50">
        <v>1984</v>
      </c>
      <c r="D220" s="51" t="s">
        <v>348</v>
      </c>
      <c r="E220" s="51" t="s">
        <v>344</v>
      </c>
      <c r="F220" s="48"/>
      <c r="G220" s="48"/>
      <c r="H220" s="48"/>
      <c r="I220" s="48" t="s">
        <v>560</v>
      </c>
      <c r="J220" s="199" t="str">
        <f t="shared" si="11"/>
        <v>861000991</v>
      </c>
      <c r="K220" s="52" t="s">
        <v>206</v>
      </c>
      <c r="L220" s="53">
        <v>2</v>
      </c>
      <c r="M220" s="48" t="s">
        <v>456</v>
      </c>
      <c r="N220" s="48" t="s">
        <v>557</v>
      </c>
      <c r="O220" s="162"/>
      <c r="P220" s="90" t="s">
        <v>733</v>
      </c>
      <c r="Q220" s="53"/>
      <c r="R220" s="54">
        <v>500000</v>
      </c>
      <c r="S220" s="54">
        <f t="shared" si="12"/>
        <v>522250</v>
      </c>
      <c r="T220" s="22"/>
      <c r="U220" s="116"/>
      <c r="V220" s="111"/>
      <c r="W220" s="15"/>
      <c r="X220" s="14"/>
      <c r="Y220" s="14"/>
    </row>
    <row r="221" spans="1:25" s="32" customFormat="1" ht="15.75" customHeight="1" x14ac:dyDescent="0.3">
      <c r="A221" s="48" t="s">
        <v>45</v>
      </c>
      <c r="B221" s="49" t="s">
        <v>169</v>
      </c>
      <c r="C221" s="50">
        <v>1984</v>
      </c>
      <c r="D221" s="51" t="s">
        <v>348</v>
      </c>
      <c r="E221" s="51" t="s">
        <v>344</v>
      </c>
      <c r="F221" s="48"/>
      <c r="G221" s="48"/>
      <c r="H221" s="48"/>
      <c r="I221" s="48" t="s">
        <v>560</v>
      </c>
      <c r="J221" s="199" t="str">
        <f t="shared" si="11"/>
        <v>861000991</v>
      </c>
      <c r="K221" s="52" t="s">
        <v>370</v>
      </c>
      <c r="L221" s="53">
        <v>2</v>
      </c>
      <c r="M221" s="48" t="s">
        <v>456</v>
      </c>
      <c r="N221" s="48" t="s">
        <v>557</v>
      </c>
      <c r="O221" s="162"/>
      <c r="P221" s="90" t="s">
        <v>733</v>
      </c>
      <c r="Q221" s="53"/>
      <c r="R221" s="54">
        <v>7000</v>
      </c>
      <c r="S221" s="54">
        <f t="shared" si="12"/>
        <v>7311.5</v>
      </c>
      <c r="T221" s="22"/>
      <c r="U221" s="116"/>
      <c r="V221" s="111"/>
      <c r="W221" s="15"/>
      <c r="X221" s="14"/>
      <c r="Y221" s="14"/>
    </row>
    <row r="222" spans="1:25" s="32" customFormat="1" ht="15.75" customHeight="1" x14ac:dyDescent="0.3">
      <c r="A222" s="17" t="s">
        <v>32</v>
      </c>
      <c r="B222" s="21" t="s">
        <v>143</v>
      </c>
      <c r="C222" s="18">
        <v>1971</v>
      </c>
      <c r="D222" s="19" t="s">
        <v>0</v>
      </c>
      <c r="E222" s="19" t="s">
        <v>0</v>
      </c>
      <c r="F222" s="17"/>
      <c r="G222" s="17"/>
      <c r="H222" s="17"/>
      <c r="I222" s="17" t="s">
        <v>565</v>
      </c>
      <c r="J222" s="197" t="str">
        <f t="shared" si="11"/>
        <v>820400331</v>
      </c>
      <c r="K222" s="23" t="s">
        <v>324</v>
      </c>
      <c r="L222" s="20">
        <v>2</v>
      </c>
      <c r="M222" s="89" t="s">
        <v>456</v>
      </c>
      <c r="N222" s="175" t="s">
        <v>607</v>
      </c>
      <c r="O222" s="163"/>
      <c r="P222" s="89"/>
      <c r="Q222" s="20"/>
      <c r="R222" s="22">
        <v>40000</v>
      </c>
      <c r="S222" s="22">
        <f t="shared" si="12"/>
        <v>41780</v>
      </c>
      <c r="T222" s="22"/>
      <c r="U222" s="116"/>
      <c r="V222" s="111"/>
      <c r="W222" s="15"/>
    </row>
    <row r="223" spans="1:25" s="32" customFormat="1" ht="15.75" customHeight="1" x14ac:dyDescent="0.3">
      <c r="A223" s="24" t="s">
        <v>31</v>
      </c>
      <c r="B223" s="25" t="s">
        <v>139</v>
      </c>
      <c r="C223" s="26">
        <v>1964</v>
      </c>
      <c r="D223" s="27" t="s">
        <v>12</v>
      </c>
      <c r="E223" s="27" t="s">
        <v>345</v>
      </c>
      <c r="F223" s="24"/>
      <c r="G223" s="24"/>
      <c r="H223" s="24"/>
      <c r="I223" s="24" t="s">
        <v>595</v>
      </c>
      <c r="J223" s="197" t="str">
        <f t="shared" si="11"/>
        <v>850000261</v>
      </c>
      <c r="K223" s="28" t="s">
        <v>197</v>
      </c>
      <c r="L223" s="29">
        <v>2</v>
      </c>
      <c r="M223" s="88"/>
      <c r="N223" s="88"/>
      <c r="O223" s="165"/>
      <c r="P223" s="88"/>
      <c r="Q223" s="29"/>
      <c r="R223" s="30">
        <v>100000</v>
      </c>
      <c r="S223" s="22">
        <f t="shared" si="12"/>
        <v>104450</v>
      </c>
      <c r="T223" s="22"/>
      <c r="U223" s="116"/>
      <c r="V223" s="111"/>
      <c r="W223" s="15"/>
    </row>
    <row r="224" spans="1:25" s="32" customFormat="1" ht="15.75" customHeight="1" x14ac:dyDescent="0.3">
      <c r="A224" s="48" t="s">
        <v>34</v>
      </c>
      <c r="B224" s="49" t="s">
        <v>162</v>
      </c>
      <c r="C224" s="50">
        <v>1977</v>
      </c>
      <c r="D224" s="51" t="s">
        <v>91</v>
      </c>
      <c r="E224" s="51" t="s">
        <v>91</v>
      </c>
      <c r="F224" s="48"/>
      <c r="G224" s="48"/>
      <c r="H224" s="48"/>
      <c r="I224" s="48" t="s">
        <v>584</v>
      </c>
      <c r="J224" s="199" t="str">
        <f t="shared" si="11"/>
        <v>830000911</v>
      </c>
      <c r="K224" s="52" t="s">
        <v>363</v>
      </c>
      <c r="L224" s="53">
        <v>2</v>
      </c>
      <c r="M224" s="90"/>
      <c r="N224" s="90" t="s">
        <v>711</v>
      </c>
      <c r="O224" s="162"/>
      <c r="P224" s="90"/>
      <c r="Q224" s="53"/>
      <c r="R224" s="54">
        <v>425000</v>
      </c>
      <c r="S224" s="148">
        <f t="shared" si="12"/>
        <v>443912.5</v>
      </c>
      <c r="T224" s="22"/>
      <c r="U224" s="116"/>
      <c r="V224" s="111"/>
      <c r="W224" s="15"/>
    </row>
    <row r="225" spans="1:25" s="32" customFormat="1" ht="15.75" customHeight="1" x14ac:dyDescent="0.3">
      <c r="A225" s="24" t="s">
        <v>35</v>
      </c>
      <c r="B225" s="25" t="s">
        <v>140</v>
      </c>
      <c r="C225" s="26">
        <v>1966</v>
      </c>
      <c r="D225" s="27" t="s">
        <v>12</v>
      </c>
      <c r="E225" s="27" t="s">
        <v>344</v>
      </c>
      <c r="F225" s="24"/>
      <c r="G225" s="24"/>
      <c r="H225" s="24"/>
      <c r="I225" s="24" t="s">
        <v>595</v>
      </c>
      <c r="J225" s="197" t="str">
        <f t="shared" si="11"/>
        <v>850000301</v>
      </c>
      <c r="K225" s="28" t="s">
        <v>245</v>
      </c>
      <c r="L225" s="29">
        <v>2</v>
      </c>
      <c r="M225" s="88"/>
      <c r="N225" s="88"/>
      <c r="O225" s="165"/>
      <c r="P225" s="88" t="s">
        <v>733</v>
      </c>
      <c r="Q225" s="29"/>
      <c r="R225" s="30">
        <v>700000</v>
      </c>
      <c r="S225" s="22">
        <f t="shared" si="12"/>
        <v>731150</v>
      </c>
      <c r="T225" s="22"/>
      <c r="U225" s="116"/>
      <c r="V225" s="111"/>
      <c r="W225" s="15"/>
    </row>
    <row r="226" spans="1:25" s="32" customFormat="1" ht="15.75" customHeight="1" x14ac:dyDescent="0.3">
      <c r="A226" s="48" t="s">
        <v>35</v>
      </c>
      <c r="B226" s="49" t="s">
        <v>140</v>
      </c>
      <c r="C226" s="50">
        <v>1966</v>
      </c>
      <c r="D226" s="51" t="s">
        <v>91</v>
      </c>
      <c r="E226" s="51" t="s">
        <v>91</v>
      </c>
      <c r="F226" s="48"/>
      <c r="G226" s="48"/>
      <c r="H226" s="48"/>
      <c r="I226" s="48" t="s">
        <v>584</v>
      </c>
      <c r="J226" s="199" t="str">
        <f t="shared" si="11"/>
        <v>830000301</v>
      </c>
      <c r="K226" s="52" t="s">
        <v>363</v>
      </c>
      <c r="L226" s="53">
        <v>2</v>
      </c>
      <c r="M226" s="90"/>
      <c r="N226" s="90" t="s">
        <v>711</v>
      </c>
      <c r="O226" s="162"/>
      <c r="P226" s="90"/>
      <c r="Q226" s="53"/>
      <c r="R226" s="54">
        <v>425000</v>
      </c>
      <c r="S226" s="148">
        <f t="shared" ref="S226:S257" si="13">IF(L226=1,R226+R226*$C$627,IF(L226=2,R226+R226*$C$628,IF(L226=3,R226+R226*$C$629,IF(L226=4,R226+R226*$C$630,IF(L226=5,R226+R226*$C$631,IF(L226=6,R226+R226*$C$632))))))</f>
        <v>443912.5</v>
      </c>
      <c r="T226" s="22"/>
      <c r="U226" s="116"/>
      <c r="V226" s="111"/>
      <c r="W226" s="15"/>
    </row>
    <row r="227" spans="1:25" s="32" customFormat="1" ht="15.75" customHeight="1" x14ac:dyDescent="0.3">
      <c r="A227" s="24" t="s">
        <v>35</v>
      </c>
      <c r="B227" s="25" t="s">
        <v>140</v>
      </c>
      <c r="C227" s="26">
        <v>1966</v>
      </c>
      <c r="D227" s="27" t="s">
        <v>87</v>
      </c>
      <c r="E227" s="27" t="s">
        <v>345</v>
      </c>
      <c r="F227" s="24"/>
      <c r="G227" s="24"/>
      <c r="H227" s="24"/>
      <c r="I227" s="24" t="s">
        <v>562</v>
      </c>
      <c r="J227" s="197" t="str">
        <f t="shared" si="11"/>
        <v>852500301</v>
      </c>
      <c r="K227" s="28" t="s">
        <v>89</v>
      </c>
      <c r="L227" s="29">
        <v>2</v>
      </c>
      <c r="M227" s="88"/>
      <c r="N227" s="88"/>
      <c r="O227" s="165"/>
      <c r="P227" s="88"/>
      <c r="Q227" s="29"/>
      <c r="R227" s="30">
        <v>35280</v>
      </c>
      <c r="S227" s="22">
        <f t="shared" si="13"/>
        <v>36849.96</v>
      </c>
      <c r="T227" s="22"/>
      <c r="U227" s="116"/>
      <c r="V227" s="111"/>
      <c r="W227" s="15"/>
    </row>
    <row r="228" spans="1:25" s="32" customFormat="1" ht="15.75" customHeight="1" x14ac:dyDescent="0.3">
      <c r="A228" s="24" t="s">
        <v>36</v>
      </c>
      <c r="B228" s="25" t="s">
        <v>156</v>
      </c>
      <c r="C228" s="26">
        <v>1973</v>
      </c>
      <c r="D228" s="27" t="s">
        <v>0</v>
      </c>
      <c r="E228" s="27" t="s">
        <v>344</v>
      </c>
      <c r="F228" s="24"/>
      <c r="G228" s="24"/>
      <c r="H228" s="24"/>
      <c r="I228" s="24" t="s">
        <v>576</v>
      </c>
      <c r="J228" s="197" t="str">
        <f t="shared" si="11"/>
        <v>820200521</v>
      </c>
      <c r="K228" s="28" t="s">
        <v>326</v>
      </c>
      <c r="L228" s="29">
        <v>2</v>
      </c>
      <c r="M228" s="88"/>
      <c r="N228" s="88"/>
      <c r="O228" s="165"/>
      <c r="P228" s="88"/>
      <c r="Q228" s="29"/>
      <c r="R228" s="30">
        <v>250000</v>
      </c>
      <c r="S228" s="22">
        <f t="shared" si="13"/>
        <v>261125</v>
      </c>
      <c r="T228" s="22"/>
      <c r="U228" s="116"/>
      <c r="V228" s="111"/>
      <c r="W228" s="15"/>
    </row>
    <row r="229" spans="1:25" s="32" customFormat="1" ht="15.75" customHeight="1" x14ac:dyDescent="0.3">
      <c r="A229" s="17" t="s">
        <v>36</v>
      </c>
      <c r="B229" s="21" t="s">
        <v>156</v>
      </c>
      <c r="C229" s="18">
        <v>1973</v>
      </c>
      <c r="D229" s="19" t="s">
        <v>0</v>
      </c>
      <c r="E229" s="19" t="s">
        <v>344</v>
      </c>
      <c r="F229" s="17"/>
      <c r="G229" s="17"/>
      <c r="H229" s="17"/>
      <c r="I229" s="17" t="s">
        <v>576</v>
      </c>
      <c r="J229" s="197" t="str">
        <f t="shared" si="11"/>
        <v>820200521</v>
      </c>
      <c r="K229" s="35" t="s">
        <v>319</v>
      </c>
      <c r="L229" s="20">
        <v>2</v>
      </c>
      <c r="M229" s="89"/>
      <c r="N229" s="89"/>
      <c r="O229" s="163"/>
      <c r="P229" s="89"/>
      <c r="Q229" s="20"/>
      <c r="R229" s="22">
        <v>2500000</v>
      </c>
      <c r="S229" s="22">
        <f t="shared" si="13"/>
        <v>2611250</v>
      </c>
      <c r="T229" s="22"/>
      <c r="U229" s="116"/>
      <c r="V229" s="111"/>
      <c r="W229" s="15"/>
    </row>
    <row r="230" spans="1:25" s="32" customFormat="1" ht="15.75" customHeight="1" x14ac:dyDescent="0.3">
      <c r="A230" s="24" t="s">
        <v>36</v>
      </c>
      <c r="B230" s="25" t="s">
        <v>156</v>
      </c>
      <c r="C230" s="26">
        <v>1973</v>
      </c>
      <c r="D230" s="27" t="s">
        <v>0</v>
      </c>
      <c r="E230" s="27" t="s">
        <v>344</v>
      </c>
      <c r="F230" s="24"/>
      <c r="G230" s="24"/>
      <c r="H230" s="24"/>
      <c r="I230" s="24" t="s">
        <v>576</v>
      </c>
      <c r="J230" s="197" t="str">
        <f t="shared" si="11"/>
        <v>820200521</v>
      </c>
      <c r="K230" s="28" t="s">
        <v>200</v>
      </c>
      <c r="L230" s="29">
        <v>2</v>
      </c>
      <c r="M230" s="88"/>
      <c r="N230" s="88"/>
      <c r="O230" s="165"/>
      <c r="P230" s="88"/>
      <c r="Q230" s="29"/>
      <c r="R230" s="30">
        <v>1000000</v>
      </c>
      <c r="S230" s="22">
        <f t="shared" si="13"/>
        <v>1044500</v>
      </c>
      <c r="T230" s="22"/>
      <c r="U230" s="116"/>
      <c r="V230" s="111"/>
      <c r="W230" s="15"/>
    </row>
    <row r="231" spans="1:25" ht="15.75" customHeight="1" x14ac:dyDescent="0.3">
      <c r="A231" s="48" t="s">
        <v>95</v>
      </c>
      <c r="B231" s="49" t="s">
        <v>167</v>
      </c>
      <c r="C231" s="50">
        <v>1984</v>
      </c>
      <c r="D231" s="51" t="s">
        <v>91</v>
      </c>
      <c r="E231" s="51" t="s">
        <v>91</v>
      </c>
      <c r="F231" s="48"/>
      <c r="G231" s="48"/>
      <c r="H231" s="48"/>
      <c r="I231" s="48" t="s">
        <v>584</v>
      </c>
      <c r="J231" s="199" t="str">
        <f t="shared" si="11"/>
        <v>830000951</v>
      </c>
      <c r="K231" s="52" t="s">
        <v>363</v>
      </c>
      <c r="L231" s="53">
        <v>2</v>
      </c>
      <c r="M231" s="90"/>
      <c r="N231" s="90" t="s">
        <v>711</v>
      </c>
      <c r="O231" s="162"/>
      <c r="P231" s="90"/>
      <c r="Q231" s="53"/>
      <c r="R231" s="54">
        <v>650000</v>
      </c>
      <c r="S231" s="148">
        <f t="shared" si="13"/>
        <v>678925</v>
      </c>
      <c r="T231" s="22"/>
      <c r="U231" s="116"/>
      <c r="V231" s="111"/>
      <c r="W231" s="15"/>
    </row>
    <row r="232" spans="1:25" ht="15.75" customHeight="1" x14ac:dyDescent="0.3">
      <c r="A232" s="24" t="s">
        <v>40</v>
      </c>
      <c r="B232" s="25" t="s">
        <v>142</v>
      </c>
      <c r="C232" s="26">
        <v>1971</v>
      </c>
      <c r="D232" s="27" t="s">
        <v>87</v>
      </c>
      <c r="E232" s="27" t="s">
        <v>344</v>
      </c>
      <c r="F232" s="24"/>
      <c r="G232" s="24"/>
      <c r="H232" s="24"/>
      <c r="I232" s="24" t="s">
        <v>562</v>
      </c>
      <c r="J232" s="197" t="str">
        <f t="shared" si="11"/>
        <v>852500321</v>
      </c>
      <c r="K232" s="28" t="s">
        <v>240</v>
      </c>
      <c r="L232" s="29">
        <v>2</v>
      </c>
      <c r="M232" s="88"/>
      <c r="N232" s="88"/>
      <c r="O232" s="165"/>
      <c r="P232" s="88"/>
      <c r="Q232" s="29"/>
      <c r="R232" s="30">
        <v>708852</v>
      </c>
      <c r="S232" s="22">
        <f t="shared" si="13"/>
        <v>740395.91399999999</v>
      </c>
      <c r="T232" s="22"/>
      <c r="U232" s="116"/>
      <c r="V232" s="111"/>
      <c r="W232" s="15"/>
      <c r="X232" s="32"/>
      <c r="Y232" s="32"/>
    </row>
    <row r="233" spans="1:25" ht="15.75" customHeight="1" x14ac:dyDescent="0.3">
      <c r="A233" s="24" t="s">
        <v>40</v>
      </c>
      <c r="B233" s="25" t="s">
        <v>142</v>
      </c>
      <c r="C233" s="26">
        <v>1971</v>
      </c>
      <c r="D233" s="27" t="s">
        <v>87</v>
      </c>
      <c r="E233" s="27" t="s">
        <v>87</v>
      </c>
      <c r="F233" s="24"/>
      <c r="G233" s="24"/>
      <c r="H233" s="24"/>
      <c r="I233" s="24" t="s">
        <v>562</v>
      </c>
      <c r="J233" s="197" t="str">
        <f t="shared" si="11"/>
        <v>852500321</v>
      </c>
      <c r="K233" s="28" t="s">
        <v>249</v>
      </c>
      <c r="L233" s="29">
        <v>2</v>
      </c>
      <c r="M233" s="88"/>
      <c r="N233" s="88"/>
      <c r="O233" s="165"/>
      <c r="P233" s="88"/>
      <c r="Q233" s="29"/>
      <c r="R233" s="30">
        <v>60775</v>
      </c>
      <c r="S233" s="22">
        <f t="shared" si="13"/>
        <v>63479.487500000003</v>
      </c>
      <c r="T233" s="22"/>
      <c r="U233" s="116"/>
      <c r="V233" s="111"/>
      <c r="W233" s="15"/>
      <c r="X233" s="32"/>
      <c r="Y233" s="32"/>
    </row>
    <row r="234" spans="1:25" ht="15.75" customHeight="1" x14ac:dyDescent="0.3">
      <c r="A234" s="48" t="s">
        <v>40</v>
      </c>
      <c r="B234" s="49" t="s">
        <v>142</v>
      </c>
      <c r="C234" s="50">
        <v>1971</v>
      </c>
      <c r="D234" s="51" t="s">
        <v>91</v>
      </c>
      <c r="E234" s="51" t="s">
        <v>91</v>
      </c>
      <c r="F234" s="48"/>
      <c r="G234" s="48"/>
      <c r="H234" s="48"/>
      <c r="I234" s="48" t="s">
        <v>584</v>
      </c>
      <c r="J234" s="199" t="str">
        <f t="shared" si="11"/>
        <v>830000321</v>
      </c>
      <c r="K234" s="52" t="s">
        <v>363</v>
      </c>
      <c r="L234" s="53">
        <v>2</v>
      </c>
      <c r="M234" s="90"/>
      <c r="N234" s="90" t="s">
        <v>711</v>
      </c>
      <c r="O234" s="162"/>
      <c r="P234" s="90"/>
      <c r="Q234" s="53"/>
      <c r="R234" s="54">
        <v>425000</v>
      </c>
      <c r="S234" s="148">
        <f t="shared" si="13"/>
        <v>443912.5</v>
      </c>
      <c r="T234" s="22"/>
      <c r="U234" s="116"/>
      <c r="V234" s="111"/>
      <c r="W234" s="15"/>
      <c r="X234" s="32"/>
      <c r="Y234" s="32"/>
    </row>
    <row r="235" spans="1:25" ht="15.75" customHeight="1" x14ac:dyDescent="0.3">
      <c r="A235" s="24" t="s">
        <v>42</v>
      </c>
      <c r="B235" s="25" t="s">
        <v>159</v>
      </c>
      <c r="C235" s="26">
        <v>1973</v>
      </c>
      <c r="D235" s="27" t="s">
        <v>87</v>
      </c>
      <c r="E235" s="27" t="s">
        <v>344</v>
      </c>
      <c r="F235" s="24"/>
      <c r="G235" s="24"/>
      <c r="H235" s="24"/>
      <c r="I235" s="24" t="s">
        <v>562</v>
      </c>
      <c r="J235" s="197" t="str">
        <f t="shared" si="11"/>
        <v>852500801</v>
      </c>
      <c r="K235" s="28" t="s">
        <v>277</v>
      </c>
      <c r="L235" s="29">
        <v>2</v>
      </c>
      <c r="M235" s="88"/>
      <c r="N235" s="88"/>
      <c r="O235" s="165"/>
      <c r="P235" s="88"/>
      <c r="Q235" s="29"/>
      <c r="R235" s="30">
        <v>203963</v>
      </c>
      <c r="S235" s="22">
        <f t="shared" si="13"/>
        <v>213039.3535</v>
      </c>
      <c r="T235" s="22"/>
      <c r="U235" s="116"/>
      <c r="V235" s="111"/>
      <c r="W235" s="15"/>
      <c r="X235" s="32"/>
      <c r="Y235" s="32"/>
    </row>
    <row r="236" spans="1:25" s="32" customFormat="1" ht="15.75" customHeight="1" x14ac:dyDescent="0.3">
      <c r="A236" s="24" t="s">
        <v>42</v>
      </c>
      <c r="B236" s="25" t="s">
        <v>159</v>
      </c>
      <c r="C236" s="26">
        <v>1973</v>
      </c>
      <c r="D236" s="27" t="s">
        <v>87</v>
      </c>
      <c r="E236" s="27" t="s">
        <v>344</v>
      </c>
      <c r="F236" s="24"/>
      <c r="G236" s="24"/>
      <c r="H236" s="24"/>
      <c r="I236" s="24" t="s">
        <v>562</v>
      </c>
      <c r="J236" s="197" t="str">
        <f t="shared" si="11"/>
        <v>852500801</v>
      </c>
      <c r="K236" s="28" t="s">
        <v>3</v>
      </c>
      <c r="L236" s="29">
        <v>2</v>
      </c>
      <c r="M236" s="88"/>
      <c r="N236" s="88"/>
      <c r="O236" s="165"/>
      <c r="P236" s="88"/>
      <c r="Q236" s="29"/>
      <c r="R236" s="30">
        <v>981708.99749999982</v>
      </c>
      <c r="S236" s="22">
        <f t="shared" si="13"/>
        <v>1025395.0478887499</v>
      </c>
      <c r="T236" s="22"/>
      <c r="U236" s="116"/>
      <c r="V236" s="111"/>
      <c r="W236" s="15"/>
    </row>
    <row r="237" spans="1:25" s="32" customFormat="1" ht="15.75" customHeight="1" x14ac:dyDescent="0.3">
      <c r="A237" s="24" t="s">
        <v>42</v>
      </c>
      <c r="B237" s="25" t="s">
        <v>159</v>
      </c>
      <c r="C237" s="26">
        <v>1973</v>
      </c>
      <c r="D237" s="27" t="s">
        <v>0</v>
      </c>
      <c r="E237" s="27" t="s">
        <v>345</v>
      </c>
      <c r="F237" s="24"/>
      <c r="G237" s="24"/>
      <c r="H237" s="24"/>
      <c r="I237" s="24" t="s">
        <v>580</v>
      </c>
      <c r="J237" s="197" t="str">
        <f t="shared" si="11"/>
        <v>820500801</v>
      </c>
      <c r="K237" s="28" t="s">
        <v>538</v>
      </c>
      <c r="L237" s="29">
        <v>2</v>
      </c>
      <c r="M237" s="88"/>
      <c r="N237" s="88"/>
      <c r="O237" s="165"/>
      <c r="P237" s="88"/>
      <c r="Q237" s="29"/>
      <c r="R237" s="30">
        <v>100000</v>
      </c>
      <c r="S237" s="22">
        <f t="shared" si="13"/>
        <v>104450</v>
      </c>
      <c r="T237" s="22"/>
      <c r="U237" s="116"/>
      <c r="V237" s="111"/>
      <c r="W237" s="15"/>
    </row>
    <row r="238" spans="1:25" s="32" customFormat="1" ht="15.75" customHeight="1" x14ac:dyDescent="0.3">
      <c r="A238" s="24" t="s">
        <v>42</v>
      </c>
      <c r="B238" s="25" t="s">
        <v>159</v>
      </c>
      <c r="C238" s="26">
        <v>1973</v>
      </c>
      <c r="D238" s="27" t="s">
        <v>0</v>
      </c>
      <c r="E238" s="27" t="s">
        <v>345</v>
      </c>
      <c r="F238" s="24"/>
      <c r="G238" s="24"/>
      <c r="H238" s="24"/>
      <c r="I238" s="24" t="s">
        <v>580</v>
      </c>
      <c r="J238" s="197" t="str">
        <f t="shared" si="11"/>
        <v>820500801</v>
      </c>
      <c r="K238" s="28" t="s">
        <v>329</v>
      </c>
      <c r="L238" s="29">
        <v>2</v>
      </c>
      <c r="M238" s="88"/>
      <c r="N238" s="88"/>
      <c r="O238" s="165"/>
      <c r="P238" s="88"/>
      <c r="Q238" s="29"/>
      <c r="R238" s="30">
        <v>100000</v>
      </c>
      <c r="S238" s="22">
        <f t="shared" si="13"/>
        <v>104450</v>
      </c>
      <c r="T238" s="22"/>
      <c r="U238" s="116"/>
      <c r="V238" s="111"/>
      <c r="W238" s="15"/>
    </row>
    <row r="239" spans="1:25" s="32" customFormat="1" ht="15.75" customHeight="1" x14ac:dyDescent="0.3">
      <c r="A239" s="24" t="s">
        <v>30</v>
      </c>
      <c r="B239" s="25" t="s">
        <v>151</v>
      </c>
      <c r="C239" s="26">
        <v>1989</v>
      </c>
      <c r="D239" s="27" t="s">
        <v>12</v>
      </c>
      <c r="E239" s="27" t="s">
        <v>545</v>
      </c>
      <c r="F239" s="24"/>
      <c r="G239" s="24"/>
      <c r="H239" s="24"/>
      <c r="I239" s="24" t="s">
        <v>567</v>
      </c>
      <c r="J239" s="197" t="str">
        <f t="shared" si="11"/>
        <v>851100451</v>
      </c>
      <c r="K239" s="28" t="s">
        <v>516</v>
      </c>
      <c r="L239" s="29">
        <v>2</v>
      </c>
      <c r="M239" s="88"/>
      <c r="N239" s="88"/>
      <c r="O239" s="165"/>
      <c r="P239" s="88"/>
      <c r="Q239" s="29"/>
      <c r="R239" s="30">
        <v>2500000</v>
      </c>
      <c r="S239" s="22">
        <f t="shared" si="13"/>
        <v>2611250</v>
      </c>
      <c r="T239" s="22"/>
      <c r="U239" s="116"/>
      <c r="V239" s="111"/>
      <c r="W239" s="15"/>
    </row>
    <row r="240" spans="1:25" s="32" customFormat="1" ht="15.75" customHeight="1" x14ac:dyDescent="0.3">
      <c r="A240" s="24" t="s">
        <v>43</v>
      </c>
      <c r="B240" s="25" t="s">
        <v>136</v>
      </c>
      <c r="C240" s="26">
        <v>1966</v>
      </c>
      <c r="D240" s="27" t="s">
        <v>87</v>
      </c>
      <c r="E240" s="27" t="s">
        <v>344</v>
      </c>
      <c r="F240" s="24"/>
      <c r="G240" s="24"/>
      <c r="H240" s="24"/>
      <c r="I240" s="24" t="s">
        <v>562</v>
      </c>
      <c r="J240" s="197" t="str">
        <f t="shared" si="11"/>
        <v>852500211</v>
      </c>
      <c r="K240" s="28" t="s">
        <v>240</v>
      </c>
      <c r="L240" s="29">
        <v>2</v>
      </c>
      <c r="M240" s="88"/>
      <c r="N240" s="88"/>
      <c r="O240" s="165"/>
      <c r="P240" s="88" t="s">
        <v>726</v>
      </c>
      <c r="Q240" s="29"/>
      <c r="R240" s="30">
        <v>708852</v>
      </c>
      <c r="S240" s="22">
        <f t="shared" si="13"/>
        <v>740395.91399999999</v>
      </c>
      <c r="T240" s="22"/>
      <c r="U240" s="116"/>
      <c r="V240" s="111"/>
      <c r="W240" s="15"/>
    </row>
    <row r="241" spans="1:25" s="32" customFormat="1" ht="15.75" customHeight="1" x14ac:dyDescent="0.3">
      <c r="A241" s="24" t="s">
        <v>47</v>
      </c>
      <c r="B241" s="25" t="s">
        <v>166</v>
      </c>
      <c r="C241" s="26">
        <v>1982</v>
      </c>
      <c r="D241" s="27" t="s">
        <v>87</v>
      </c>
      <c r="E241" s="27" t="s">
        <v>344</v>
      </c>
      <c r="F241" s="24"/>
      <c r="G241" s="24"/>
      <c r="H241" s="24"/>
      <c r="I241" s="24" t="s">
        <v>567</v>
      </c>
      <c r="J241" s="197" t="str">
        <f t="shared" si="11"/>
        <v>851100941</v>
      </c>
      <c r="K241" s="28" t="s">
        <v>185</v>
      </c>
      <c r="L241" s="29">
        <v>2</v>
      </c>
      <c r="M241" s="88"/>
      <c r="N241" s="88"/>
      <c r="O241" s="165"/>
      <c r="P241" s="88"/>
      <c r="Q241" s="29"/>
      <c r="R241" s="30">
        <v>204750</v>
      </c>
      <c r="S241" s="22">
        <f t="shared" si="13"/>
        <v>213861.375</v>
      </c>
      <c r="T241" s="22"/>
      <c r="U241" s="116"/>
      <c r="V241" s="111"/>
      <c r="W241" s="15"/>
      <c r="X241" s="14"/>
      <c r="Y241" s="14"/>
    </row>
    <row r="242" spans="1:25" s="32" customFormat="1" ht="15.75" customHeight="1" x14ac:dyDescent="0.3">
      <c r="A242" s="24" t="s">
        <v>47</v>
      </c>
      <c r="B242" s="25" t="s">
        <v>166</v>
      </c>
      <c r="C242" s="26">
        <v>1982</v>
      </c>
      <c r="D242" s="27" t="s">
        <v>87</v>
      </c>
      <c r="E242" s="27" t="s">
        <v>344</v>
      </c>
      <c r="F242" s="24"/>
      <c r="G242" s="24"/>
      <c r="H242" s="24"/>
      <c r="I242" s="24" t="s">
        <v>562</v>
      </c>
      <c r="J242" s="197" t="str">
        <f t="shared" si="11"/>
        <v>852500941</v>
      </c>
      <c r="K242" s="28" t="s">
        <v>1</v>
      </c>
      <c r="L242" s="29">
        <v>2</v>
      </c>
      <c r="M242" s="88"/>
      <c r="N242" s="88"/>
      <c r="O242" s="165"/>
      <c r="P242" s="88"/>
      <c r="Q242" s="29"/>
      <c r="R242" s="30">
        <v>286815</v>
      </c>
      <c r="S242" s="22">
        <f t="shared" si="13"/>
        <v>299578.26750000002</v>
      </c>
      <c r="T242" s="22"/>
      <c r="U242" s="116"/>
      <c r="V242" s="111"/>
      <c r="W242" s="15"/>
      <c r="X242" s="14"/>
      <c r="Y242" s="14"/>
    </row>
    <row r="243" spans="1:25" s="32" customFormat="1" ht="15.75" customHeight="1" x14ac:dyDescent="0.3">
      <c r="A243" s="24" t="s">
        <v>48</v>
      </c>
      <c r="B243" s="25" t="s">
        <v>116</v>
      </c>
      <c r="C243" s="26">
        <v>1952</v>
      </c>
      <c r="D243" s="27" t="s">
        <v>12</v>
      </c>
      <c r="E243" s="27" t="s">
        <v>345</v>
      </c>
      <c r="F243" s="24"/>
      <c r="G243" s="24"/>
      <c r="H243" s="24"/>
      <c r="I243" s="24" t="s">
        <v>595</v>
      </c>
      <c r="J243" s="197" t="str">
        <f t="shared" si="11"/>
        <v>850000081</v>
      </c>
      <c r="K243" s="28" t="s">
        <v>299</v>
      </c>
      <c r="L243" s="29">
        <v>2</v>
      </c>
      <c r="M243" s="88"/>
      <c r="N243" s="88"/>
      <c r="O243" s="165"/>
      <c r="P243" s="88"/>
      <c r="Q243" s="29"/>
      <c r="R243" s="30">
        <v>445419</v>
      </c>
      <c r="S243" s="22">
        <f t="shared" si="13"/>
        <v>465240.14549999998</v>
      </c>
      <c r="T243" s="22"/>
      <c r="U243" s="116"/>
      <c r="V243" s="111"/>
      <c r="W243" s="15"/>
    </row>
    <row r="244" spans="1:25" s="32" customFormat="1" ht="15.75" customHeight="1" x14ac:dyDescent="0.3">
      <c r="A244" s="24" t="s">
        <v>50</v>
      </c>
      <c r="B244" s="25" t="s">
        <v>155</v>
      </c>
      <c r="C244" s="26">
        <v>1973</v>
      </c>
      <c r="D244" s="27" t="s">
        <v>87</v>
      </c>
      <c r="E244" s="27" t="s">
        <v>345</v>
      </c>
      <c r="F244" s="24"/>
      <c r="G244" s="24"/>
      <c r="H244" s="24"/>
      <c r="I244" s="24" t="s">
        <v>562</v>
      </c>
      <c r="J244" s="197" t="str">
        <f t="shared" si="11"/>
        <v>852500501</v>
      </c>
      <c r="K244" s="28" t="s">
        <v>89</v>
      </c>
      <c r="L244" s="29">
        <v>2</v>
      </c>
      <c r="M244" s="88"/>
      <c r="N244" s="88"/>
      <c r="O244" s="165"/>
      <c r="P244" s="88"/>
      <c r="Q244" s="29"/>
      <c r="R244" s="30">
        <v>35280</v>
      </c>
      <c r="S244" s="22">
        <f t="shared" si="13"/>
        <v>36849.96</v>
      </c>
      <c r="T244" s="22"/>
      <c r="U244" s="116"/>
      <c r="V244" s="111"/>
      <c r="W244" s="15"/>
    </row>
    <row r="245" spans="1:25" s="32" customFormat="1" ht="15.75" customHeight="1" x14ac:dyDescent="0.3">
      <c r="A245" s="48" t="s">
        <v>51</v>
      </c>
      <c r="B245" s="49" t="s">
        <v>107</v>
      </c>
      <c r="C245" s="50">
        <v>1954</v>
      </c>
      <c r="D245" s="51" t="s">
        <v>12</v>
      </c>
      <c r="E245" s="51" t="s">
        <v>344</v>
      </c>
      <c r="F245" s="48"/>
      <c r="G245" s="48"/>
      <c r="H245" s="48"/>
      <c r="I245" s="48" t="s">
        <v>560</v>
      </c>
      <c r="J245" s="199" t="str">
        <f t="shared" si="11"/>
        <v>861000061</v>
      </c>
      <c r="K245" s="52" t="s">
        <v>410</v>
      </c>
      <c r="L245" s="53">
        <v>2</v>
      </c>
      <c r="M245" s="90" t="s">
        <v>456</v>
      </c>
      <c r="N245" s="90" t="s">
        <v>557</v>
      </c>
      <c r="O245" s="162">
        <v>5614560</v>
      </c>
      <c r="P245" s="90" t="s">
        <v>733</v>
      </c>
      <c r="Q245" s="53"/>
      <c r="R245" s="54">
        <v>5614560</v>
      </c>
      <c r="S245" s="148">
        <f t="shared" si="13"/>
        <v>5864407.9199999999</v>
      </c>
      <c r="T245" s="22"/>
      <c r="U245" s="116"/>
      <c r="V245" s="111" t="s">
        <v>411</v>
      </c>
      <c r="W245" s="15"/>
    </row>
    <row r="246" spans="1:25" s="32" customFormat="1" ht="15.75" customHeight="1" x14ac:dyDescent="0.3">
      <c r="A246" s="17" t="s">
        <v>53</v>
      </c>
      <c r="B246" s="21" t="s">
        <v>92</v>
      </c>
      <c r="C246" s="18">
        <v>1964</v>
      </c>
      <c r="D246" s="19" t="s">
        <v>0</v>
      </c>
      <c r="E246" s="19" t="s">
        <v>344</v>
      </c>
      <c r="F246" s="17"/>
      <c r="G246" s="17"/>
      <c r="H246" s="17"/>
      <c r="I246" s="17" t="s">
        <v>580</v>
      </c>
      <c r="J246" s="197" t="str">
        <f t="shared" si="11"/>
        <v>820500031</v>
      </c>
      <c r="K246" s="35" t="s">
        <v>319</v>
      </c>
      <c r="L246" s="20">
        <v>2</v>
      </c>
      <c r="M246" s="89"/>
      <c r="N246" s="89"/>
      <c r="O246" s="163"/>
      <c r="P246" s="89" t="s">
        <v>733</v>
      </c>
      <c r="Q246" s="20"/>
      <c r="R246" s="30">
        <v>2500000</v>
      </c>
      <c r="S246" s="22">
        <f t="shared" si="13"/>
        <v>2611250</v>
      </c>
      <c r="T246" s="22"/>
      <c r="U246" s="116"/>
      <c r="V246" s="111"/>
    </row>
    <row r="247" spans="1:25" s="32" customFormat="1" ht="15.75" customHeight="1" x14ac:dyDescent="0.3">
      <c r="A247" s="17" t="s">
        <v>53</v>
      </c>
      <c r="B247" s="21" t="s">
        <v>92</v>
      </c>
      <c r="C247" s="18">
        <v>1964</v>
      </c>
      <c r="D247" s="19" t="s">
        <v>0</v>
      </c>
      <c r="E247" s="27" t="s">
        <v>345</v>
      </c>
      <c r="F247" s="24"/>
      <c r="G247" s="24"/>
      <c r="H247" s="24"/>
      <c r="I247" s="24" t="s">
        <v>580</v>
      </c>
      <c r="J247" s="197" t="str">
        <f t="shared" si="11"/>
        <v>820500031</v>
      </c>
      <c r="K247" s="23" t="s">
        <v>329</v>
      </c>
      <c r="L247" s="20">
        <v>2</v>
      </c>
      <c r="M247" s="89"/>
      <c r="N247" s="89"/>
      <c r="O247" s="163"/>
      <c r="P247" s="89"/>
      <c r="Q247" s="20"/>
      <c r="R247" s="22">
        <v>100000</v>
      </c>
      <c r="S247" s="22">
        <f t="shared" si="13"/>
        <v>104450</v>
      </c>
      <c r="T247" s="22"/>
      <c r="U247" s="116"/>
      <c r="V247" s="111"/>
      <c r="W247" s="15"/>
    </row>
    <row r="248" spans="1:25" s="32" customFormat="1" ht="15.75" customHeight="1" x14ac:dyDescent="0.3">
      <c r="A248" s="24" t="s">
        <v>56</v>
      </c>
      <c r="B248" s="25" t="s">
        <v>163</v>
      </c>
      <c r="C248" s="26">
        <v>1977</v>
      </c>
      <c r="D248" s="27" t="s">
        <v>0</v>
      </c>
      <c r="E248" s="27" t="s">
        <v>0</v>
      </c>
      <c r="F248" s="24"/>
      <c r="G248" s="24"/>
      <c r="H248" s="24"/>
      <c r="I248" s="24" t="s">
        <v>580</v>
      </c>
      <c r="J248" s="197" t="str">
        <f t="shared" si="11"/>
        <v>820500921</v>
      </c>
      <c r="K248" s="28" t="s">
        <v>201</v>
      </c>
      <c r="L248" s="29">
        <v>2</v>
      </c>
      <c r="M248" s="88"/>
      <c r="N248" s="88"/>
      <c r="O248" s="165"/>
      <c r="P248" s="88"/>
      <c r="Q248" s="29"/>
      <c r="R248" s="30">
        <v>40000</v>
      </c>
      <c r="S248" s="22">
        <f t="shared" si="13"/>
        <v>41780</v>
      </c>
      <c r="T248" s="22"/>
      <c r="U248" s="116"/>
      <c r="V248" s="111"/>
      <c r="W248" s="15"/>
    </row>
    <row r="249" spans="1:25" s="32" customFormat="1" ht="15.75" customHeight="1" x14ac:dyDescent="0.3">
      <c r="A249" s="24" t="s">
        <v>56</v>
      </c>
      <c r="B249" s="25" t="s">
        <v>163</v>
      </c>
      <c r="C249" s="26">
        <v>1977</v>
      </c>
      <c r="D249" s="27" t="s">
        <v>0</v>
      </c>
      <c r="E249" s="19" t="s">
        <v>345</v>
      </c>
      <c r="F249" s="17"/>
      <c r="G249" s="17"/>
      <c r="H249" s="17"/>
      <c r="I249" s="17" t="s">
        <v>580</v>
      </c>
      <c r="J249" s="197" t="str">
        <f t="shared" si="11"/>
        <v>820500921</v>
      </c>
      <c r="K249" s="28" t="s">
        <v>202</v>
      </c>
      <c r="L249" s="29">
        <v>2</v>
      </c>
      <c r="M249" s="88"/>
      <c r="N249" s="88"/>
      <c r="O249" s="165"/>
      <c r="P249" s="88"/>
      <c r="Q249" s="29"/>
      <c r="R249" s="30">
        <v>30000</v>
      </c>
      <c r="S249" s="22">
        <f t="shared" si="13"/>
        <v>31335</v>
      </c>
      <c r="T249" s="22"/>
      <c r="U249" s="116"/>
      <c r="V249" s="111"/>
      <c r="W249" s="15"/>
      <c r="X249" s="14"/>
      <c r="Y249" s="14"/>
    </row>
    <row r="250" spans="1:25" s="32" customFormat="1" ht="15.75" customHeight="1" x14ac:dyDescent="0.3">
      <c r="A250" s="56" t="s">
        <v>22</v>
      </c>
      <c r="B250" s="49" t="s">
        <v>97</v>
      </c>
      <c r="C250" s="49">
        <v>1925</v>
      </c>
      <c r="D250" s="57" t="s">
        <v>12</v>
      </c>
      <c r="E250" s="51" t="s">
        <v>344</v>
      </c>
      <c r="F250" s="48"/>
      <c r="G250" s="48"/>
      <c r="H250" s="48"/>
      <c r="I250" s="48" t="s">
        <v>560</v>
      </c>
      <c r="J250" s="199" t="str">
        <f t="shared" si="11"/>
        <v>861000021</v>
      </c>
      <c r="K250" s="50" t="s">
        <v>276</v>
      </c>
      <c r="L250" s="53">
        <v>2</v>
      </c>
      <c r="M250" s="90" t="s">
        <v>456</v>
      </c>
      <c r="N250" s="90" t="s">
        <v>557</v>
      </c>
      <c r="O250" s="162">
        <v>7500000</v>
      </c>
      <c r="P250" s="90" t="s">
        <v>733</v>
      </c>
      <c r="Q250" s="53"/>
      <c r="R250" s="54">
        <v>6510441</v>
      </c>
      <c r="S250" s="148">
        <f t="shared" si="13"/>
        <v>6800155.6244999999</v>
      </c>
      <c r="T250" s="22"/>
      <c r="U250" s="116"/>
      <c r="V250" s="111"/>
      <c r="W250" s="14"/>
      <c r="X250" s="14"/>
      <c r="Y250" s="14"/>
    </row>
    <row r="251" spans="1:25" s="32" customFormat="1" ht="15.75" customHeight="1" x14ac:dyDescent="0.3">
      <c r="A251" s="17" t="s">
        <v>59</v>
      </c>
      <c r="B251" s="21" t="s">
        <v>164</v>
      </c>
      <c r="C251" s="18">
        <v>1977</v>
      </c>
      <c r="D251" s="19" t="s">
        <v>0</v>
      </c>
      <c r="E251" s="19" t="s">
        <v>0</v>
      </c>
      <c r="F251" s="17"/>
      <c r="G251" s="17"/>
      <c r="H251" s="17"/>
      <c r="I251" s="17" t="s">
        <v>565</v>
      </c>
      <c r="J251" s="197" t="str">
        <f t="shared" si="11"/>
        <v>820400931</v>
      </c>
      <c r="K251" s="23" t="s">
        <v>324</v>
      </c>
      <c r="L251" s="20">
        <v>2</v>
      </c>
      <c r="M251" s="89"/>
      <c r="N251" s="89"/>
      <c r="O251" s="163"/>
      <c r="P251" s="89"/>
      <c r="Q251" s="20"/>
      <c r="R251" s="22">
        <v>25000</v>
      </c>
      <c r="S251" s="22">
        <f t="shared" si="13"/>
        <v>26112.5</v>
      </c>
      <c r="T251" s="22"/>
      <c r="U251" s="116"/>
      <c r="V251" s="111"/>
      <c r="W251" s="15"/>
    </row>
    <row r="252" spans="1:25" s="32" customFormat="1" ht="15.75" customHeight="1" x14ac:dyDescent="0.3">
      <c r="A252" s="17" t="s">
        <v>59</v>
      </c>
      <c r="B252" s="21" t="s">
        <v>164</v>
      </c>
      <c r="C252" s="18">
        <v>1977</v>
      </c>
      <c r="D252" s="19" t="s">
        <v>0</v>
      </c>
      <c r="E252" s="27" t="s">
        <v>345</v>
      </c>
      <c r="F252" s="24"/>
      <c r="G252" s="24"/>
      <c r="H252" s="24"/>
      <c r="I252" s="24" t="s">
        <v>580</v>
      </c>
      <c r="J252" s="197" t="str">
        <f t="shared" si="11"/>
        <v>820500931</v>
      </c>
      <c r="K252" s="23" t="s">
        <v>329</v>
      </c>
      <c r="L252" s="20">
        <v>2</v>
      </c>
      <c r="M252" s="89"/>
      <c r="N252" s="89"/>
      <c r="O252" s="163"/>
      <c r="P252" s="89"/>
      <c r="Q252" s="20"/>
      <c r="R252" s="22">
        <v>100000</v>
      </c>
      <c r="S252" s="22">
        <f t="shared" si="13"/>
        <v>104450</v>
      </c>
      <c r="T252" s="22"/>
      <c r="U252" s="116"/>
      <c r="V252" s="111"/>
      <c r="W252" s="15"/>
    </row>
    <row r="253" spans="1:25" s="32" customFormat="1" ht="15.75" customHeight="1" x14ac:dyDescent="0.3">
      <c r="A253" s="24" t="s">
        <v>60</v>
      </c>
      <c r="B253" s="25" t="s">
        <v>154</v>
      </c>
      <c r="C253" s="26">
        <v>1990</v>
      </c>
      <c r="D253" s="27" t="s">
        <v>12</v>
      </c>
      <c r="E253" s="27" t="s">
        <v>344</v>
      </c>
      <c r="F253" s="24"/>
      <c r="G253" s="24"/>
      <c r="H253" s="24"/>
      <c r="I253" s="24" t="s">
        <v>595</v>
      </c>
      <c r="J253" s="197" t="str">
        <f t="shared" si="11"/>
        <v>850000471</v>
      </c>
      <c r="K253" s="28" t="s">
        <v>245</v>
      </c>
      <c r="L253" s="29">
        <v>2</v>
      </c>
      <c r="M253" s="88"/>
      <c r="N253" s="88"/>
      <c r="O253" s="165"/>
      <c r="P253" s="88" t="s">
        <v>733</v>
      </c>
      <c r="Q253" s="29"/>
      <c r="R253" s="30">
        <v>700000</v>
      </c>
      <c r="S253" s="22">
        <f t="shared" si="13"/>
        <v>731150</v>
      </c>
      <c r="T253" s="22"/>
      <c r="U253" s="116"/>
      <c r="V253" s="111"/>
      <c r="W253" s="15"/>
    </row>
    <row r="254" spans="1:25" s="32" customFormat="1" ht="15.75" customHeight="1" x14ac:dyDescent="0.3">
      <c r="A254" s="24" t="s">
        <v>61</v>
      </c>
      <c r="B254" s="25" t="s">
        <v>153</v>
      </c>
      <c r="C254" s="26">
        <v>1990</v>
      </c>
      <c r="D254" s="27" t="s">
        <v>12</v>
      </c>
      <c r="E254" s="27" t="s">
        <v>344</v>
      </c>
      <c r="F254" s="24"/>
      <c r="G254" s="24"/>
      <c r="H254" s="24"/>
      <c r="I254" s="24" t="s">
        <v>595</v>
      </c>
      <c r="J254" s="197" t="str">
        <f t="shared" si="11"/>
        <v>850000472</v>
      </c>
      <c r="K254" s="28" t="s">
        <v>245</v>
      </c>
      <c r="L254" s="29">
        <v>2</v>
      </c>
      <c r="M254" s="88"/>
      <c r="N254" s="88"/>
      <c r="O254" s="165"/>
      <c r="P254" s="88" t="s">
        <v>733</v>
      </c>
      <c r="Q254" s="29"/>
      <c r="R254" s="30">
        <v>700000</v>
      </c>
      <c r="S254" s="22">
        <f t="shared" si="13"/>
        <v>731150</v>
      </c>
      <c r="T254" s="22"/>
      <c r="U254" s="116"/>
      <c r="V254" s="111"/>
      <c r="W254" s="15"/>
    </row>
    <row r="255" spans="1:25" s="32" customFormat="1" ht="15.75" customHeight="1" x14ac:dyDescent="0.3">
      <c r="A255" s="48" t="s">
        <v>61</v>
      </c>
      <c r="B255" s="49" t="s">
        <v>153</v>
      </c>
      <c r="C255" s="50">
        <v>1990</v>
      </c>
      <c r="D255" s="51" t="s">
        <v>348</v>
      </c>
      <c r="E255" s="51" t="s">
        <v>344</v>
      </c>
      <c r="F255" s="48"/>
      <c r="G255" s="48"/>
      <c r="H255" s="48"/>
      <c r="I255" s="48" t="s">
        <v>595</v>
      </c>
      <c r="J255" s="199" t="str">
        <f t="shared" si="11"/>
        <v>850000472</v>
      </c>
      <c r="K255" s="52" t="s">
        <v>260</v>
      </c>
      <c r="L255" s="53">
        <v>2</v>
      </c>
      <c r="M255" s="90"/>
      <c r="N255" s="90" t="s">
        <v>711</v>
      </c>
      <c r="O255" s="162"/>
      <c r="P255" s="90" t="s">
        <v>733</v>
      </c>
      <c r="Q255" s="53"/>
      <c r="R255" s="54">
        <v>160000</v>
      </c>
      <c r="S255" s="54">
        <f t="shared" si="13"/>
        <v>167120</v>
      </c>
      <c r="T255" s="22"/>
      <c r="U255" s="116"/>
      <c r="V255" s="111"/>
      <c r="W255" s="15"/>
    </row>
    <row r="256" spans="1:25" ht="15.75" customHeight="1" x14ac:dyDescent="0.3">
      <c r="A256" s="24" t="s">
        <v>63</v>
      </c>
      <c r="B256" s="25" t="s">
        <v>138</v>
      </c>
      <c r="C256" s="26">
        <v>1981</v>
      </c>
      <c r="D256" s="27" t="s">
        <v>12</v>
      </c>
      <c r="E256" s="27" t="s">
        <v>545</v>
      </c>
      <c r="F256" s="24"/>
      <c r="G256" s="24"/>
      <c r="H256" s="24"/>
      <c r="I256" s="24" t="s">
        <v>567</v>
      </c>
      <c r="J256" s="197" t="str">
        <f t="shared" si="11"/>
        <v>851100251</v>
      </c>
      <c r="K256" s="28" t="s">
        <v>238</v>
      </c>
      <c r="L256" s="29">
        <v>2</v>
      </c>
      <c r="M256" s="88"/>
      <c r="N256" s="88"/>
      <c r="O256" s="165"/>
      <c r="P256" s="88"/>
      <c r="Q256" s="29"/>
      <c r="R256" s="30">
        <v>1300000</v>
      </c>
      <c r="S256" s="22">
        <f t="shared" si="13"/>
        <v>1357850</v>
      </c>
      <c r="T256" s="22"/>
      <c r="U256" s="116"/>
      <c r="V256" s="111"/>
      <c r="W256" s="15"/>
      <c r="X256" s="32"/>
      <c r="Y256" s="32"/>
    </row>
    <row r="257" spans="1:25" ht="15.75" customHeight="1" x14ac:dyDescent="0.3">
      <c r="A257" s="48" t="s">
        <v>64</v>
      </c>
      <c r="B257" s="49" t="s">
        <v>170</v>
      </c>
      <c r="C257" s="50">
        <v>1998</v>
      </c>
      <c r="D257" s="51" t="s">
        <v>91</v>
      </c>
      <c r="E257" s="51" t="s">
        <v>91</v>
      </c>
      <c r="F257" s="48"/>
      <c r="G257" s="48"/>
      <c r="H257" s="48"/>
      <c r="I257" s="48" t="s">
        <v>584</v>
      </c>
      <c r="J257" s="199" t="str">
        <f t="shared" si="11"/>
        <v>830002061</v>
      </c>
      <c r="K257" s="52" t="s">
        <v>363</v>
      </c>
      <c r="L257" s="53">
        <v>2</v>
      </c>
      <c r="M257" s="90"/>
      <c r="N257" s="90" t="s">
        <v>711</v>
      </c>
      <c r="O257" s="162"/>
      <c r="P257" s="90"/>
      <c r="Q257" s="53"/>
      <c r="R257" s="54">
        <v>425000</v>
      </c>
      <c r="S257" s="148">
        <f t="shared" si="13"/>
        <v>443912.5</v>
      </c>
      <c r="T257" s="22"/>
      <c r="U257" s="116"/>
      <c r="V257" s="112"/>
      <c r="W257" s="15"/>
      <c r="X257" s="32"/>
      <c r="Y257" s="32"/>
    </row>
    <row r="258" spans="1:25" s="32" customFormat="1" ht="15.75" customHeight="1" x14ac:dyDescent="0.3">
      <c r="A258" s="24" t="s">
        <v>68</v>
      </c>
      <c r="B258" s="25" t="s">
        <v>149</v>
      </c>
      <c r="C258" s="26">
        <v>1987</v>
      </c>
      <c r="D258" s="27" t="s">
        <v>12</v>
      </c>
      <c r="E258" s="27" t="s">
        <v>545</v>
      </c>
      <c r="F258" s="24"/>
      <c r="G258" s="24"/>
      <c r="H258" s="24"/>
      <c r="I258" s="24" t="s">
        <v>567</v>
      </c>
      <c r="J258" s="197" t="str">
        <f t="shared" ref="J258:J321" si="14">CONCATENATE(I258,A258)</f>
        <v>851100411</v>
      </c>
      <c r="K258" s="28" t="s">
        <v>513</v>
      </c>
      <c r="L258" s="29">
        <v>2</v>
      </c>
      <c r="M258" s="88"/>
      <c r="N258" s="88"/>
      <c r="O258" s="165"/>
      <c r="P258" s="88"/>
      <c r="Q258" s="29"/>
      <c r="R258" s="30">
        <v>40000</v>
      </c>
      <c r="S258" s="22">
        <f t="shared" ref="S258:S280" si="15">IF(L258=1,R258+R258*$C$627,IF(L258=2,R258+R258*$C$628,IF(L258=3,R258+R258*$C$629,IF(L258=4,R258+R258*$C$630,IF(L258=5,R258+R258*$C$631,IF(L258=6,R258+R258*$C$632))))))</f>
        <v>41780</v>
      </c>
      <c r="T258" s="22"/>
      <c r="U258" s="116"/>
      <c r="V258" s="112"/>
      <c r="W258" s="15"/>
    </row>
    <row r="259" spans="1:25" s="32" customFormat="1" ht="15.75" customHeight="1" x14ac:dyDescent="0.3">
      <c r="A259" s="24" t="s">
        <v>69</v>
      </c>
      <c r="B259" s="25" t="s">
        <v>104</v>
      </c>
      <c r="C259" s="26">
        <v>1995</v>
      </c>
      <c r="D259" s="27" t="s">
        <v>0</v>
      </c>
      <c r="E259" s="27" t="s">
        <v>345</v>
      </c>
      <c r="F259" s="24"/>
      <c r="G259" s="24"/>
      <c r="H259" s="24"/>
      <c r="I259" s="24" t="s">
        <v>565</v>
      </c>
      <c r="J259" s="197" t="str">
        <f t="shared" si="14"/>
        <v>820400057</v>
      </c>
      <c r="K259" s="28" t="s">
        <v>183</v>
      </c>
      <c r="L259" s="29">
        <v>2</v>
      </c>
      <c r="M259" s="88" t="s">
        <v>456</v>
      </c>
      <c r="N259" s="178" t="s">
        <v>566</v>
      </c>
      <c r="O259" s="165"/>
      <c r="P259" s="88"/>
      <c r="Q259" s="29"/>
      <c r="R259" s="30">
        <v>75000</v>
      </c>
      <c r="S259" s="30">
        <f t="shared" si="15"/>
        <v>78337.5</v>
      </c>
      <c r="T259" s="30"/>
      <c r="U259" s="116" t="s">
        <v>536</v>
      </c>
      <c r="V259" s="113"/>
      <c r="W259" s="15"/>
    </row>
    <row r="260" spans="1:25" s="32" customFormat="1" ht="15.75" customHeight="1" x14ac:dyDescent="0.3">
      <c r="A260" s="24" t="s">
        <v>70</v>
      </c>
      <c r="B260" s="25" t="s">
        <v>157</v>
      </c>
      <c r="C260" s="26">
        <v>1973</v>
      </c>
      <c r="D260" s="27" t="s">
        <v>87</v>
      </c>
      <c r="E260" s="27" t="s">
        <v>87</v>
      </c>
      <c r="F260" s="24"/>
      <c r="G260" s="24"/>
      <c r="H260" s="24"/>
      <c r="I260" s="24" t="s">
        <v>562</v>
      </c>
      <c r="J260" s="197" t="str">
        <f t="shared" si="14"/>
        <v>852500601</v>
      </c>
      <c r="K260" s="28" t="s">
        <v>261</v>
      </c>
      <c r="L260" s="29">
        <v>2</v>
      </c>
      <c r="M260" s="88"/>
      <c r="N260" s="88"/>
      <c r="O260" s="165"/>
      <c r="P260" s="88"/>
      <c r="Q260" s="29"/>
      <c r="R260" s="30">
        <v>10000</v>
      </c>
      <c r="S260" s="22">
        <f t="shared" si="15"/>
        <v>10445</v>
      </c>
      <c r="T260" s="22"/>
      <c r="U260" s="116"/>
      <c r="V260" s="112"/>
      <c r="W260" s="15"/>
    </row>
    <row r="261" spans="1:25" s="32" customFormat="1" ht="15.75" customHeight="1" x14ac:dyDescent="0.3">
      <c r="A261" s="48" t="s">
        <v>70</v>
      </c>
      <c r="B261" s="49" t="s">
        <v>157</v>
      </c>
      <c r="C261" s="50">
        <v>1973</v>
      </c>
      <c r="D261" s="51" t="s">
        <v>91</v>
      </c>
      <c r="E261" s="51" t="s">
        <v>91</v>
      </c>
      <c r="F261" s="48"/>
      <c r="G261" s="48"/>
      <c r="H261" s="48"/>
      <c r="I261" s="48" t="s">
        <v>584</v>
      </c>
      <c r="J261" s="199" t="str">
        <f t="shared" si="14"/>
        <v>830000601</v>
      </c>
      <c r="K261" s="52" t="s">
        <v>363</v>
      </c>
      <c r="L261" s="53">
        <v>2</v>
      </c>
      <c r="M261" s="90"/>
      <c r="N261" s="90" t="s">
        <v>711</v>
      </c>
      <c r="O261" s="162"/>
      <c r="P261" s="90" t="s">
        <v>733</v>
      </c>
      <c r="Q261" s="53"/>
      <c r="R261" s="54">
        <v>425000</v>
      </c>
      <c r="S261" s="148">
        <f t="shared" si="15"/>
        <v>443912.5</v>
      </c>
      <c r="T261" s="22"/>
      <c r="U261" s="116" t="s">
        <v>730</v>
      </c>
      <c r="V261" s="112"/>
      <c r="W261" s="15"/>
    </row>
    <row r="262" spans="1:25" s="32" customFormat="1" ht="15.75" customHeight="1" x14ac:dyDescent="0.3">
      <c r="A262" s="24" t="s">
        <v>81</v>
      </c>
      <c r="B262" s="25" t="s">
        <v>152</v>
      </c>
      <c r="C262" s="26">
        <v>1990</v>
      </c>
      <c r="D262" s="27" t="s">
        <v>12</v>
      </c>
      <c r="E262" s="27" t="s">
        <v>545</v>
      </c>
      <c r="F262" s="24"/>
      <c r="G262" s="24"/>
      <c r="H262" s="24"/>
      <c r="I262" s="24" t="s">
        <v>567</v>
      </c>
      <c r="J262" s="197" t="str">
        <f t="shared" si="14"/>
        <v>851100461</v>
      </c>
      <c r="K262" s="28" t="s">
        <v>514</v>
      </c>
      <c r="L262" s="29">
        <v>2</v>
      </c>
      <c r="M262" s="88"/>
      <c r="N262" s="88"/>
      <c r="O262" s="165"/>
      <c r="P262" s="88"/>
      <c r="Q262" s="29"/>
      <c r="R262" s="30">
        <v>400000</v>
      </c>
      <c r="S262" s="22">
        <f t="shared" si="15"/>
        <v>417800</v>
      </c>
      <c r="T262" s="22"/>
      <c r="U262" s="116"/>
      <c r="V262" s="112"/>
      <c r="W262" s="15"/>
      <c r="X262" s="14"/>
      <c r="Y262" s="14"/>
    </row>
    <row r="263" spans="1:25" s="32" customFormat="1" ht="15.75" customHeight="1" x14ac:dyDescent="0.3">
      <c r="A263" s="48" t="s">
        <v>83</v>
      </c>
      <c r="B263" s="49" t="s">
        <v>108</v>
      </c>
      <c r="C263" s="50">
        <v>1998</v>
      </c>
      <c r="D263" s="51" t="s">
        <v>91</v>
      </c>
      <c r="E263" s="51" t="s">
        <v>91</v>
      </c>
      <c r="F263" s="48"/>
      <c r="G263" s="48"/>
      <c r="H263" s="48"/>
      <c r="I263" s="48" t="s">
        <v>584</v>
      </c>
      <c r="J263" s="199" t="str">
        <f t="shared" si="14"/>
        <v>830000063</v>
      </c>
      <c r="K263" s="52" t="s">
        <v>363</v>
      </c>
      <c r="L263" s="53">
        <v>2</v>
      </c>
      <c r="M263" s="90"/>
      <c r="N263" s="90" t="s">
        <v>711</v>
      </c>
      <c r="O263" s="162"/>
      <c r="P263" s="90"/>
      <c r="Q263" s="53"/>
      <c r="R263" s="54">
        <v>800000</v>
      </c>
      <c r="S263" s="148">
        <f t="shared" si="15"/>
        <v>835600</v>
      </c>
      <c r="T263" s="22"/>
      <c r="U263" s="116"/>
      <c r="V263" s="112"/>
    </row>
    <row r="264" spans="1:25" s="32" customFormat="1" ht="15.75" customHeight="1" x14ac:dyDescent="0.3">
      <c r="A264" s="24" t="s">
        <v>80</v>
      </c>
      <c r="B264" s="25" t="s">
        <v>124</v>
      </c>
      <c r="C264" s="26">
        <v>1958</v>
      </c>
      <c r="D264" s="27" t="s">
        <v>12</v>
      </c>
      <c r="E264" s="27" t="s">
        <v>344</v>
      </c>
      <c r="F264" s="24"/>
      <c r="G264" s="24"/>
      <c r="H264" s="24"/>
      <c r="I264" s="24" t="s">
        <v>560</v>
      </c>
      <c r="J264" s="197" t="str">
        <f t="shared" si="14"/>
        <v>861000091</v>
      </c>
      <c r="K264" s="28" t="s">
        <v>237</v>
      </c>
      <c r="L264" s="29">
        <v>2</v>
      </c>
      <c r="M264" s="88"/>
      <c r="N264" s="88"/>
      <c r="O264" s="165"/>
      <c r="P264" s="88" t="s">
        <v>727</v>
      </c>
      <c r="Q264" s="29"/>
      <c r="R264" s="30">
        <v>8226665</v>
      </c>
      <c r="S264" s="22">
        <f t="shared" si="15"/>
        <v>8592751.5924999993</v>
      </c>
      <c r="T264" s="22"/>
      <c r="U264" s="116"/>
      <c r="V264" s="112"/>
      <c r="W264" s="15"/>
    </row>
    <row r="265" spans="1:25" s="32" customFormat="1" ht="15.75" customHeight="1" x14ac:dyDescent="0.3">
      <c r="A265" s="17" t="s">
        <v>84</v>
      </c>
      <c r="B265" s="21" t="s">
        <v>123</v>
      </c>
      <c r="C265" s="18">
        <v>2006</v>
      </c>
      <c r="D265" s="19" t="s">
        <v>348</v>
      </c>
      <c r="E265" s="27" t="s">
        <v>344</v>
      </c>
      <c r="F265" s="24"/>
      <c r="G265" s="24"/>
      <c r="H265" s="24"/>
      <c r="I265" s="24" t="s">
        <v>577</v>
      </c>
      <c r="J265" s="197" t="str">
        <f t="shared" si="14"/>
        <v>852400090</v>
      </c>
      <c r="K265" s="23" t="s">
        <v>236</v>
      </c>
      <c r="L265" s="20">
        <v>2</v>
      </c>
      <c r="M265" s="89"/>
      <c r="N265" s="89"/>
      <c r="O265" s="163"/>
      <c r="P265" s="89"/>
      <c r="Q265" s="20"/>
      <c r="R265" s="22">
        <v>420000</v>
      </c>
      <c r="S265" s="22">
        <f t="shared" si="15"/>
        <v>438690</v>
      </c>
      <c r="T265" s="22"/>
      <c r="U265" s="116"/>
      <c r="V265" s="112"/>
      <c r="W265" s="15"/>
    </row>
    <row r="266" spans="1:25" s="32" customFormat="1" ht="15.75" customHeight="1" x14ac:dyDescent="0.3">
      <c r="A266" s="48" t="s">
        <v>86</v>
      </c>
      <c r="B266" s="49" t="s">
        <v>134</v>
      </c>
      <c r="C266" s="50">
        <v>1973</v>
      </c>
      <c r="D266" s="51" t="s">
        <v>91</v>
      </c>
      <c r="E266" s="51" t="s">
        <v>91</v>
      </c>
      <c r="F266" s="48"/>
      <c r="G266" s="48"/>
      <c r="H266" s="48"/>
      <c r="I266" s="48" t="s">
        <v>584</v>
      </c>
      <c r="J266" s="199" t="str">
        <f t="shared" si="14"/>
        <v>830000131</v>
      </c>
      <c r="K266" s="52" t="s">
        <v>363</v>
      </c>
      <c r="L266" s="53">
        <v>2</v>
      </c>
      <c r="M266" s="90"/>
      <c r="N266" s="90" t="s">
        <v>711</v>
      </c>
      <c r="O266" s="162"/>
      <c r="P266" s="90"/>
      <c r="Q266" s="53"/>
      <c r="R266" s="54">
        <v>800000</v>
      </c>
      <c r="S266" s="148">
        <f t="shared" si="15"/>
        <v>835600</v>
      </c>
      <c r="T266" s="22"/>
      <c r="U266" s="116"/>
      <c r="V266" s="112"/>
      <c r="W266" s="15"/>
    </row>
    <row r="267" spans="1:25" s="32" customFormat="1" ht="15.75" customHeight="1" x14ac:dyDescent="0.3">
      <c r="A267" s="24" t="s">
        <v>14</v>
      </c>
      <c r="B267" s="25" t="s">
        <v>160</v>
      </c>
      <c r="C267" s="26">
        <v>1973</v>
      </c>
      <c r="D267" s="27" t="s">
        <v>87</v>
      </c>
      <c r="E267" s="27" t="s">
        <v>344</v>
      </c>
      <c r="F267" s="24"/>
      <c r="G267" s="24"/>
      <c r="H267" s="24"/>
      <c r="I267" s="24" t="s">
        <v>562</v>
      </c>
      <c r="J267" s="197" t="str">
        <f t="shared" si="14"/>
        <v>852500901</v>
      </c>
      <c r="K267" s="28" t="s">
        <v>1</v>
      </c>
      <c r="L267" s="29">
        <v>3</v>
      </c>
      <c r="M267" s="88"/>
      <c r="N267" s="88"/>
      <c r="O267" s="165"/>
      <c r="P267" s="88"/>
      <c r="Q267" s="29"/>
      <c r="R267" s="30">
        <v>315497</v>
      </c>
      <c r="S267" s="22">
        <f t="shared" si="15"/>
        <v>344175.67729999998</v>
      </c>
      <c r="T267" s="22"/>
      <c r="U267" s="116"/>
      <c r="V267" s="113"/>
      <c r="W267" s="15"/>
    </row>
    <row r="268" spans="1:25" s="32" customFormat="1" ht="15.75" customHeight="1" x14ac:dyDescent="0.3">
      <c r="A268" s="24" t="s">
        <v>14</v>
      </c>
      <c r="B268" s="25" t="s">
        <v>160</v>
      </c>
      <c r="C268" s="26">
        <v>1973</v>
      </c>
      <c r="D268" s="27" t="s">
        <v>87</v>
      </c>
      <c r="E268" s="27" t="s">
        <v>87</v>
      </c>
      <c r="F268" s="24"/>
      <c r="G268" s="24"/>
      <c r="H268" s="24"/>
      <c r="I268" s="24" t="s">
        <v>562</v>
      </c>
      <c r="J268" s="197" t="str">
        <f t="shared" si="14"/>
        <v>852500901</v>
      </c>
      <c r="K268" s="28" t="s">
        <v>249</v>
      </c>
      <c r="L268" s="29">
        <v>3</v>
      </c>
      <c r="M268" s="88"/>
      <c r="N268" s="88"/>
      <c r="O268" s="165"/>
      <c r="P268" s="88"/>
      <c r="Q268" s="29"/>
      <c r="R268" s="30">
        <v>66853</v>
      </c>
      <c r="S268" s="22">
        <f t="shared" si="15"/>
        <v>72929.937699999995</v>
      </c>
      <c r="T268" s="22"/>
      <c r="U268" s="116"/>
      <c r="V268" s="111"/>
      <c r="W268" s="15"/>
    </row>
    <row r="269" spans="1:25" s="32" customFormat="1" ht="15.75" customHeight="1" x14ac:dyDescent="0.3">
      <c r="A269" s="24" t="s">
        <v>16</v>
      </c>
      <c r="B269" s="25" t="s">
        <v>145</v>
      </c>
      <c r="C269" s="26">
        <v>1973</v>
      </c>
      <c r="D269" s="27" t="s">
        <v>87</v>
      </c>
      <c r="E269" s="27" t="s">
        <v>344</v>
      </c>
      <c r="F269" s="24"/>
      <c r="G269" s="24"/>
      <c r="H269" s="24"/>
      <c r="I269" s="24" t="s">
        <v>562</v>
      </c>
      <c r="J269" s="197" t="str">
        <f t="shared" si="14"/>
        <v>852500342</v>
      </c>
      <c r="K269" s="28" t="s">
        <v>1</v>
      </c>
      <c r="L269" s="29">
        <v>3</v>
      </c>
      <c r="M269" s="88"/>
      <c r="N269" s="88"/>
      <c r="O269" s="165"/>
      <c r="P269" s="88"/>
      <c r="Q269" s="29"/>
      <c r="R269" s="30">
        <v>120329</v>
      </c>
      <c r="S269" s="22">
        <f t="shared" si="15"/>
        <v>131266.90609999999</v>
      </c>
      <c r="T269" s="22"/>
      <c r="U269" s="116"/>
      <c r="V269" s="112"/>
      <c r="W269" s="15"/>
    </row>
    <row r="270" spans="1:25" s="32" customFormat="1" ht="15.75" customHeight="1" x14ac:dyDescent="0.3">
      <c r="A270" s="24" t="s">
        <v>21</v>
      </c>
      <c r="B270" s="25" t="s">
        <v>106</v>
      </c>
      <c r="C270" s="26">
        <v>1996</v>
      </c>
      <c r="D270" s="27" t="s">
        <v>87</v>
      </c>
      <c r="E270" s="27" t="s">
        <v>344</v>
      </c>
      <c r="F270" s="24"/>
      <c r="G270" s="24"/>
      <c r="H270" s="24"/>
      <c r="I270" s="24" t="s">
        <v>567</v>
      </c>
      <c r="J270" s="197" t="str">
        <f t="shared" si="14"/>
        <v>851100060</v>
      </c>
      <c r="K270" s="28" t="s">
        <v>185</v>
      </c>
      <c r="L270" s="29">
        <v>3</v>
      </c>
      <c r="M270" s="88"/>
      <c r="N270" s="88"/>
      <c r="O270" s="165"/>
      <c r="P270" s="88"/>
      <c r="Q270" s="29"/>
      <c r="R270" s="30">
        <v>195000</v>
      </c>
      <c r="S270" s="22">
        <f t="shared" si="15"/>
        <v>212725.5</v>
      </c>
      <c r="T270" s="22"/>
      <c r="U270" s="116"/>
      <c r="V270" s="111"/>
      <c r="W270" s="14"/>
      <c r="X270" s="14"/>
      <c r="Y270" s="14"/>
    </row>
    <row r="271" spans="1:25" s="32" customFormat="1" ht="15.75" customHeight="1" x14ac:dyDescent="0.3">
      <c r="A271" s="24" t="s">
        <v>21</v>
      </c>
      <c r="B271" s="25" t="s">
        <v>106</v>
      </c>
      <c r="C271" s="26">
        <v>1996</v>
      </c>
      <c r="D271" s="27" t="s">
        <v>87</v>
      </c>
      <c r="E271" s="27" t="s">
        <v>344</v>
      </c>
      <c r="F271" s="24"/>
      <c r="G271" s="24"/>
      <c r="H271" s="24"/>
      <c r="I271" s="24" t="s">
        <v>562</v>
      </c>
      <c r="J271" s="197" t="str">
        <f t="shared" si="14"/>
        <v>852500060</v>
      </c>
      <c r="K271" s="28" t="s">
        <v>1</v>
      </c>
      <c r="L271" s="29">
        <v>3</v>
      </c>
      <c r="M271" s="88"/>
      <c r="N271" s="88"/>
      <c r="O271" s="165"/>
      <c r="P271" s="88"/>
      <c r="Q271" s="29"/>
      <c r="R271" s="30">
        <v>315497</v>
      </c>
      <c r="S271" s="22">
        <f t="shared" si="15"/>
        <v>344175.67729999998</v>
      </c>
      <c r="T271" s="22"/>
      <c r="U271" s="116"/>
      <c r="V271" s="111"/>
    </row>
    <row r="272" spans="1:25" s="32" customFormat="1" ht="15.75" customHeight="1" x14ac:dyDescent="0.3">
      <c r="A272" s="48" t="s">
        <v>21</v>
      </c>
      <c r="B272" s="49" t="s">
        <v>106</v>
      </c>
      <c r="C272" s="50">
        <v>1996</v>
      </c>
      <c r="D272" s="51" t="s">
        <v>91</v>
      </c>
      <c r="E272" s="51" t="s">
        <v>91</v>
      </c>
      <c r="F272" s="48"/>
      <c r="G272" s="48"/>
      <c r="H272" s="48"/>
      <c r="I272" s="48" t="s">
        <v>584</v>
      </c>
      <c r="J272" s="199" t="str">
        <f t="shared" si="14"/>
        <v>830000060</v>
      </c>
      <c r="K272" s="52" t="s">
        <v>363</v>
      </c>
      <c r="L272" s="53">
        <v>3</v>
      </c>
      <c r="M272" s="90"/>
      <c r="N272" s="90" t="s">
        <v>711</v>
      </c>
      <c r="O272" s="162"/>
      <c r="P272" s="90"/>
      <c r="Q272" s="53"/>
      <c r="R272" s="54">
        <v>425000</v>
      </c>
      <c r="S272" s="54">
        <f t="shared" si="15"/>
        <v>463632.5</v>
      </c>
      <c r="T272" s="22"/>
      <c r="U272" s="116"/>
      <c r="V272" s="111"/>
    </row>
    <row r="273" spans="1:25" s="32" customFormat="1" ht="15.75" customHeight="1" x14ac:dyDescent="0.3">
      <c r="A273" s="48" t="s">
        <v>20</v>
      </c>
      <c r="B273" s="49" t="s">
        <v>141</v>
      </c>
      <c r="C273" s="50">
        <v>1993</v>
      </c>
      <c r="D273" s="51" t="s">
        <v>12</v>
      </c>
      <c r="E273" s="51" t="s">
        <v>344</v>
      </c>
      <c r="F273" s="48"/>
      <c r="G273" s="48"/>
      <c r="H273" s="48"/>
      <c r="I273" s="48" t="s">
        <v>597</v>
      </c>
      <c r="J273" s="199" t="str">
        <f t="shared" si="14"/>
        <v>861500311</v>
      </c>
      <c r="K273" s="52" t="s">
        <v>294</v>
      </c>
      <c r="L273" s="53">
        <v>3</v>
      </c>
      <c r="M273" s="90"/>
      <c r="N273" s="90" t="s">
        <v>711</v>
      </c>
      <c r="O273" s="162"/>
      <c r="P273" s="90"/>
      <c r="Q273" s="53"/>
      <c r="R273" s="54">
        <v>1000000</v>
      </c>
      <c r="S273" s="54">
        <f t="shared" si="15"/>
        <v>1090900</v>
      </c>
      <c r="T273" s="22"/>
      <c r="U273" s="116"/>
      <c r="V273" s="111"/>
      <c r="W273" s="15"/>
    </row>
    <row r="274" spans="1:25" s="32" customFormat="1" ht="15.75" customHeight="1" x14ac:dyDescent="0.3">
      <c r="A274" s="24" t="s">
        <v>24</v>
      </c>
      <c r="B274" s="25" t="s">
        <v>158</v>
      </c>
      <c r="C274" s="26">
        <v>1973</v>
      </c>
      <c r="D274" s="27" t="s">
        <v>12</v>
      </c>
      <c r="E274" s="27" t="s">
        <v>344</v>
      </c>
      <c r="F274" s="24"/>
      <c r="G274" s="24"/>
      <c r="H274" s="24"/>
      <c r="I274" s="24" t="s">
        <v>560</v>
      </c>
      <c r="J274" s="197" t="str">
        <f t="shared" si="14"/>
        <v>861000701</v>
      </c>
      <c r="K274" s="28" t="s">
        <v>281</v>
      </c>
      <c r="L274" s="102">
        <v>3</v>
      </c>
      <c r="M274" s="88"/>
      <c r="N274" s="88"/>
      <c r="O274" s="165"/>
      <c r="P274" s="88"/>
      <c r="Q274" s="29"/>
      <c r="R274" s="30">
        <v>8500000</v>
      </c>
      <c r="S274" s="22">
        <f t="shared" si="15"/>
        <v>9272650</v>
      </c>
      <c r="T274" s="22"/>
      <c r="U274" s="116"/>
      <c r="V274" s="111"/>
      <c r="W274" s="15"/>
    </row>
    <row r="275" spans="1:25" s="32" customFormat="1" ht="15.75" customHeight="1" x14ac:dyDescent="0.3">
      <c r="A275" s="48" t="s">
        <v>24</v>
      </c>
      <c r="B275" s="49" t="s">
        <v>158</v>
      </c>
      <c r="C275" s="50">
        <v>1973</v>
      </c>
      <c r="D275" s="51" t="s">
        <v>91</v>
      </c>
      <c r="E275" s="51" t="s">
        <v>91</v>
      </c>
      <c r="F275" s="48"/>
      <c r="G275" s="48"/>
      <c r="H275" s="48"/>
      <c r="I275" s="48" t="s">
        <v>584</v>
      </c>
      <c r="J275" s="199" t="str">
        <f t="shared" si="14"/>
        <v>830000701</v>
      </c>
      <c r="K275" s="52" t="s">
        <v>363</v>
      </c>
      <c r="L275" s="53">
        <v>3</v>
      </c>
      <c r="M275" s="90"/>
      <c r="N275" s="90" t="s">
        <v>711</v>
      </c>
      <c r="O275" s="162"/>
      <c r="P275" s="90"/>
      <c r="Q275" s="53"/>
      <c r="R275" s="54">
        <v>425000</v>
      </c>
      <c r="S275" s="54">
        <f t="shared" si="15"/>
        <v>463632.5</v>
      </c>
      <c r="T275" s="22"/>
      <c r="U275" s="116"/>
      <c r="V275" s="111"/>
      <c r="W275" s="15"/>
    </row>
    <row r="276" spans="1:25" s="32" customFormat="1" ht="15.75" customHeight="1" x14ac:dyDescent="0.3">
      <c r="A276" s="24" t="s">
        <v>25</v>
      </c>
      <c r="B276" s="25" t="s">
        <v>105</v>
      </c>
      <c r="C276" s="26">
        <v>1994</v>
      </c>
      <c r="D276" s="27" t="s">
        <v>87</v>
      </c>
      <c r="E276" s="27" t="s">
        <v>344</v>
      </c>
      <c r="F276" s="24"/>
      <c r="G276" s="24"/>
      <c r="H276" s="24"/>
      <c r="I276" s="24" t="s">
        <v>562</v>
      </c>
      <c r="J276" s="197" t="str">
        <f t="shared" si="14"/>
        <v>852500059</v>
      </c>
      <c r="K276" s="28" t="s">
        <v>1</v>
      </c>
      <c r="L276" s="29">
        <v>3</v>
      </c>
      <c r="M276" s="88"/>
      <c r="N276" s="88"/>
      <c r="O276" s="165"/>
      <c r="P276" s="88"/>
      <c r="Q276" s="29"/>
      <c r="R276" s="30">
        <v>315497</v>
      </c>
      <c r="S276" s="22">
        <f t="shared" si="15"/>
        <v>344175.67729999998</v>
      </c>
      <c r="T276" s="22"/>
      <c r="U276" s="116"/>
      <c r="V276" s="111"/>
    </row>
    <row r="277" spans="1:25" s="32" customFormat="1" ht="15.75" customHeight="1" x14ac:dyDescent="0.3">
      <c r="A277" s="48" t="s">
        <v>25</v>
      </c>
      <c r="B277" s="49" t="s">
        <v>105</v>
      </c>
      <c r="C277" s="50">
        <v>1994</v>
      </c>
      <c r="D277" s="51" t="s">
        <v>91</v>
      </c>
      <c r="E277" s="51" t="s">
        <v>91</v>
      </c>
      <c r="F277" s="48"/>
      <c r="G277" s="48"/>
      <c r="H277" s="48"/>
      <c r="I277" s="48" t="s">
        <v>584</v>
      </c>
      <c r="J277" s="199" t="str">
        <f t="shared" si="14"/>
        <v>830000059</v>
      </c>
      <c r="K277" s="52" t="s">
        <v>363</v>
      </c>
      <c r="L277" s="53">
        <v>3</v>
      </c>
      <c r="M277" s="90"/>
      <c r="N277" s="90" t="s">
        <v>711</v>
      </c>
      <c r="O277" s="162"/>
      <c r="P277" s="90"/>
      <c r="Q277" s="53"/>
      <c r="R277" s="54">
        <v>425000</v>
      </c>
      <c r="S277" s="54">
        <f t="shared" si="15"/>
        <v>463632.5</v>
      </c>
      <c r="T277" s="22"/>
      <c r="U277" s="116"/>
      <c r="V277" s="111"/>
      <c r="W277" s="15"/>
    </row>
    <row r="278" spans="1:25" s="32" customFormat="1" ht="15.75" customHeight="1" x14ac:dyDescent="0.3">
      <c r="A278" s="17" t="s">
        <v>25</v>
      </c>
      <c r="B278" s="21" t="s">
        <v>105</v>
      </c>
      <c r="C278" s="18">
        <v>1994</v>
      </c>
      <c r="D278" s="19" t="s">
        <v>12</v>
      </c>
      <c r="E278" s="27" t="s">
        <v>345</v>
      </c>
      <c r="F278" s="24"/>
      <c r="G278" s="24"/>
      <c r="H278" s="24"/>
      <c r="I278" s="24" t="s">
        <v>563</v>
      </c>
      <c r="J278" s="197" t="str">
        <f t="shared" si="14"/>
        <v>852000059</v>
      </c>
      <c r="K278" s="23" t="s">
        <v>331</v>
      </c>
      <c r="L278" s="20">
        <v>3</v>
      </c>
      <c r="M278" s="89"/>
      <c r="N278" s="89"/>
      <c r="O278" s="163"/>
      <c r="P278" s="89"/>
      <c r="Q278" s="20"/>
      <c r="R278" s="30">
        <v>50000</v>
      </c>
      <c r="S278" s="22">
        <f t="shared" si="15"/>
        <v>54545</v>
      </c>
      <c r="T278" s="22"/>
      <c r="U278" s="116"/>
      <c r="V278" s="111"/>
    </row>
    <row r="279" spans="1:25" s="32" customFormat="1" ht="15.75" customHeight="1" x14ac:dyDescent="0.3">
      <c r="A279" s="17" t="s">
        <v>620</v>
      </c>
      <c r="B279" s="21" t="s">
        <v>180</v>
      </c>
      <c r="C279" s="18"/>
      <c r="D279" s="19" t="s">
        <v>0</v>
      </c>
      <c r="E279" s="19" t="s">
        <v>0</v>
      </c>
      <c r="F279" s="17"/>
      <c r="G279" s="17"/>
      <c r="H279" s="17"/>
      <c r="I279" s="17" t="s">
        <v>594</v>
      </c>
      <c r="J279" s="197" t="str">
        <f t="shared" si="14"/>
        <v>820009430</v>
      </c>
      <c r="K279" s="35" t="s">
        <v>310</v>
      </c>
      <c r="L279" s="20">
        <v>3</v>
      </c>
      <c r="M279" s="89"/>
      <c r="N279" s="89"/>
      <c r="O279" s="163"/>
      <c r="P279" s="89"/>
      <c r="Q279" s="20"/>
      <c r="R279" s="30">
        <v>120000</v>
      </c>
      <c r="S279" s="22">
        <f t="shared" si="15"/>
        <v>130908</v>
      </c>
      <c r="T279" s="22"/>
      <c r="U279" s="116"/>
      <c r="V279" s="111"/>
      <c r="W279" s="14"/>
      <c r="X279" s="14"/>
      <c r="Y279" s="14"/>
    </row>
    <row r="280" spans="1:25" ht="15.75" customHeight="1" x14ac:dyDescent="0.3">
      <c r="A280" s="17" t="s">
        <v>636</v>
      </c>
      <c r="B280" s="21" t="s">
        <v>180</v>
      </c>
      <c r="C280" s="18"/>
      <c r="D280" s="19" t="s">
        <v>12</v>
      </c>
      <c r="E280" s="19" t="s">
        <v>344</v>
      </c>
      <c r="F280" s="17"/>
      <c r="G280" s="17"/>
      <c r="H280" s="17"/>
      <c r="I280" s="17" t="s">
        <v>637</v>
      </c>
      <c r="J280" s="197" t="str">
        <f t="shared" si="14"/>
        <v>851809019</v>
      </c>
      <c r="K280" s="23" t="s">
        <v>315</v>
      </c>
      <c r="L280" s="20">
        <v>3</v>
      </c>
      <c r="M280" s="89"/>
      <c r="N280" s="89"/>
      <c r="O280" s="163"/>
      <c r="P280" s="89"/>
      <c r="Q280" s="20"/>
      <c r="R280" s="30">
        <v>1000000</v>
      </c>
      <c r="S280" s="22">
        <f t="shared" si="15"/>
        <v>1090900</v>
      </c>
      <c r="T280" s="22"/>
      <c r="U280" s="116"/>
      <c r="V280" s="111"/>
      <c r="W280" s="15"/>
    </row>
    <row r="281" spans="1:25" ht="15.75" customHeight="1" x14ac:dyDescent="0.3">
      <c r="A281" s="17" t="s">
        <v>627</v>
      </c>
      <c r="B281" s="21" t="s">
        <v>180</v>
      </c>
      <c r="C281" s="18"/>
      <c r="D281" s="19" t="s">
        <v>351</v>
      </c>
      <c r="E281" s="27" t="s">
        <v>351</v>
      </c>
      <c r="F281" s="24"/>
      <c r="G281" s="24"/>
      <c r="H281" s="24"/>
      <c r="I281" s="24" t="s">
        <v>628</v>
      </c>
      <c r="J281" s="197" t="str">
        <f t="shared" si="14"/>
        <v>000000000</v>
      </c>
      <c r="K281" s="23" t="s">
        <v>352</v>
      </c>
      <c r="L281" s="20">
        <v>3</v>
      </c>
      <c r="M281" s="89"/>
      <c r="N281" s="89"/>
      <c r="O281" s="163"/>
      <c r="P281" s="89"/>
      <c r="Q281" s="20"/>
      <c r="R281" s="30">
        <v>50340588</v>
      </c>
      <c r="S281" s="22">
        <v>50340588</v>
      </c>
      <c r="T281" s="22"/>
      <c r="U281" s="116"/>
      <c r="V281" s="111"/>
    </row>
    <row r="282" spans="1:25" s="32" customFormat="1" ht="15.75" customHeight="1" x14ac:dyDescent="0.3">
      <c r="A282" s="17" t="s">
        <v>588</v>
      </c>
      <c r="B282" s="21" t="s">
        <v>180</v>
      </c>
      <c r="C282" s="18"/>
      <c r="D282" s="19" t="s">
        <v>351</v>
      </c>
      <c r="E282" s="27" t="s">
        <v>351</v>
      </c>
      <c r="F282" s="24"/>
      <c r="G282" s="24"/>
      <c r="H282" s="24"/>
      <c r="I282" s="24" t="s">
        <v>618</v>
      </c>
      <c r="J282" s="197" t="str">
        <f t="shared" si="14"/>
        <v>832409061</v>
      </c>
      <c r="K282" s="23" t="s">
        <v>354</v>
      </c>
      <c r="L282" s="20">
        <v>3</v>
      </c>
      <c r="M282" s="89"/>
      <c r="N282" s="89"/>
      <c r="O282" s="163"/>
      <c r="P282" s="89"/>
      <c r="Q282" s="20"/>
      <c r="R282" s="30">
        <v>437303</v>
      </c>
      <c r="S282" s="22">
        <f t="shared" ref="S282:S313" si="16">IF(L282=1,R282+R282*$C$627,IF(L282=2,R282+R282*$C$628,IF(L282=3,R282+R282*$C$629,IF(L282=4,R282+R282*$C$630,IF(L282=5,R282+R282*$C$631,IF(L282=6,R282+R282*$C$632))))))</f>
        <v>477053.84269999998</v>
      </c>
      <c r="T282" s="22"/>
      <c r="U282" s="116"/>
      <c r="V282" s="111"/>
      <c r="W282" s="14"/>
      <c r="X282" s="14"/>
      <c r="Y282" s="14"/>
    </row>
    <row r="283" spans="1:25" ht="15.75" customHeight="1" x14ac:dyDescent="0.3">
      <c r="A283" s="17" t="s">
        <v>588</v>
      </c>
      <c r="B283" s="21" t="s">
        <v>180</v>
      </c>
      <c r="C283" s="18"/>
      <c r="D283" s="19" t="s">
        <v>351</v>
      </c>
      <c r="E283" s="27" t="s">
        <v>351</v>
      </c>
      <c r="F283" s="24"/>
      <c r="G283" s="24"/>
      <c r="H283" s="24"/>
      <c r="I283" s="24" t="s">
        <v>603</v>
      </c>
      <c r="J283" s="197" t="str">
        <f t="shared" si="14"/>
        <v>832609061</v>
      </c>
      <c r="K283" s="23" t="s">
        <v>412</v>
      </c>
      <c r="L283" s="20">
        <v>3</v>
      </c>
      <c r="M283" s="89"/>
      <c r="N283" s="89"/>
      <c r="O283" s="163"/>
      <c r="P283" s="89"/>
      <c r="Q283" s="20"/>
      <c r="R283" s="30">
        <v>300000</v>
      </c>
      <c r="S283" s="22">
        <f t="shared" si="16"/>
        <v>327270</v>
      </c>
      <c r="T283" s="22"/>
      <c r="U283" s="116"/>
      <c r="V283" s="111" t="s">
        <v>418</v>
      </c>
    </row>
    <row r="284" spans="1:25" ht="15.75" customHeight="1" x14ac:dyDescent="0.3">
      <c r="A284" s="17" t="s">
        <v>588</v>
      </c>
      <c r="B284" s="21" t="s">
        <v>180</v>
      </c>
      <c r="C284" s="18"/>
      <c r="D284" s="19" t="s">
        <v>351</v>
      </c>
      <c r="E284" s="27" t="s">
        <v>351</v>
      </c>
      <c r="F284" s="24"/>
      <c r="G284" s="24"/>
      <c r="H284" s="24"/>
      <c r="I284" s="24" t="s">
        <v>640</v>
      </c>
      <c r="J284" s="197" t="str">
        <f t="shared" si="14"/>
        <v>851009061</v>
      </c>
      <c r="K284" s="23" t="s">
        <v>357</v>
      </c>
      <c r="L284" s="20">
        <v>3</v>
      </c>
      <c r="M284" s="89"/>
      <c r="N284" s="89"/>
      <c r="O284" s="163"/>
      <c r="P284" s="89"/>
      <c r="Q284" s="20"/>
      <c r="R284" s="30">
        <v>2623816</v>
      </c>
      <c r="S284" s="22">
        <f t="shared" si="16"/>
        <v>2862320.8744000001</v>
      </c>
      <c r="T284" s="22"/>
      <c r="U284" s="116"/>
      <c r="V284" s="111"/>
    </row>
    <row r="285" spans="1:25" ht="15.75" customHeight="1" x14ac:dyDescent="0.3">
      <c r="A285" s="17" t="s">
        <v>588</v>
      </c>
      <c r="B285" s="21" t="s">
        <v>180</v>
      </c>
      <c r="C285" s="18"/>
      <c r="D285" s="19" t="s">
        <v>351</v>
      </c>
      <c r="E285" s="27" t="s">
        <v>351</v>
      </c>
      <c r="F285" s="24"/>
      <c r="G285" s="24"/>
      <c r="H285" s="24"/>
      <c r="I285" s="24" t="s">
        <v>618</v>
      </c>
      <c r="J285" s="197" t="str">
        <f t="shared" si="14"/>
        <v>832409061</v>
      </c>
      <c r="K285" s="23" t="s">
        <v>355</v>
      </c>
      <c r="L285" s="20">
        <v>3</v>
      </c>
      <c r="M285" s="89"/>
      <c r="N285" s="89"/>
      <c r="O285" s="163"/>
      <c r="P285" s="89"/>
      <c r="Q285" s="20"/>
      <c r="R285" s="30">
        <v>437303</v>
      </c>
      <c r="S285" s="22">
        <f t="shared" si="16"/>
        <v>477053.84269999998</v>
      </c>
      <c r="T285" s="22"/>
      <c r="U285" s="116"/>
      <c r="V285" s="111"/>
    </row>
    <row r="286" spans="1:25" ht="15.75" customHeight="1" x14ac:dyDescent="0.3">
      <c r="A286" s="17" t="s">
        <v>648</v>
      </c>
      <c r="B286" s="21" t="s">
        <v>180</v>
      </c>
      <c r="C286" s="18"/>
      <c r="D286" s="19" t="s">
        <v>351</v>
      </c>
      <c r="E286" s="27" t="s">
        <v>351</v>
      </c>
      <c r="F286" s="24"/>
      <c r="G286" s="24"/>
      <c r="H286" s="24"/>
      <c r="I286" s="24" t="s">
        <v>584</v>
      </c>
      <c r="J286" s="197" t="str">
        <f t="shared" si="14"/>
        <v>830009421</v>
      </c>
      <c r="K286" s="23" t="s">
        <v>358</v>
      </c>
      <c r="L286" s="20">
        <v>3</v>
      </c>
      <c r="M286" s="89"/>
      <c r="N286" s="89"/>
      <c r="O286" s="163"/>
      <c r="P286" s="89"/>
      <c r="Q286" s="20"/>
      <c r="R286" s="30">
        <v>1800658</v>
      </c>
      <c r="S286" s="22">
        <f t="shared" si="16"/>
        <v>1964337.8122</v>
      </c>
      <c r="T286" s="22"/>
      <c r="U286" s="116"/>
      <c r="V286" s="111"/>
    </row>
    <row r="287" spans="1:25" ht="15.75" customHeight="1" x14ac:dyDescent="0.3">
      <c r="A287" s="17" t="s">
        <v>26</v>
      </c>
      <c r="B287" s="21" t="s">
        <v>180</v>
      </c>
      <c r="C287" s="18"/>
      <c r="D287" s="19" t="s">
        <v>351</v>
      </c>
      <c r="E287" s="27" t="s">
        <v>351</v>
      </c>
      <c r="F287" s="24"/>
      <c r="G287" s="24"/>
      <c r="H287" s="24"/>
      <c r="I287" s="24" t="s">
        <v>622</v>
      </c>
      <c r="J287" s="197" t="str">
        <f t="shared" si="14"/>
        <v>842109999</v>
      </c>
      <c r="K287" s="23" t="s">
        <v>353</v>
      </c>
      <c r="L287" s="20">
        <v>3</v>
      </c>
      <c r="M287" s="89"/>
      <c r="N287" s="89"/>
      <c r="O287" s="163"/>
      <c r="P287" s="89"/>
      <c r="Q287" s="20"/>
      <c r="R287" s="30">
        <v>4667428</v>
      </c>
      <c r="S287" s="22">
        <f t="shared" si="16"/>
        <v>5091697.2051999997</v>
      </c>
      <c r="T287" s="22"/>
      <c r="U287" s="116"/>
      <c r="V287" s="111"/>
    </row>
    <row r="288" spans="1:25" s="32" customFormat="1" ht="15.75" customHeight="1" x14ac:dyDescent="0.3">
      <c r="A288" s="17" t="s">
        <v>633</v>
      </c>
      <c r="B288" s="21" t="s">
        <v>180</v>
      </c>
      <c r="C288" s="18"/>
      <c r="D288" s="27" t="s">
        <v>91</v>
      </c>
      <c r="E288" s="27" t="s">
        <v>91</v>
      </c>
      <c r="F288" s="24"/>
      <c r="G288" s="24"/>
      <c r="H288" s="24"/>
      <c r="I288" s="24" t="s">
        <v>645</v>
      </c>
      <c r="J288" s="31" t="str">
        <f t="shared" si="14"/>
        <v>840609420</v>
      </c>
      <c r="K288" s="28" t="s">
        <v>718</v>
      </c>
      <c r="L288" s="20">
        <v>3</v>
      </c>
      <c r="M288" s="89"/>
      <c r="N288" s="89"/>
      <c r="O288" s="163"/>
      <c r="P288" s="89"/>
      <c r="Q288" s="20"/>
      <c r="R288" s="30">
        <v>9053343</v>
      </c>
      <c r="S288" s="22">
        <f t="shared" si="16"/>
        <v>9876291.8786999993</v>
      </c>
      <c r="T288" s="22"/>
      <c r="U288" s="116"/>
      <c r="V288" s="111"/>
      <c r="W288" s="14"/>
      <c r="X288" s="14"/>
      <c r="Y288" s="14"/>
    </row>
    <row r="289" spans="1:25" s="32" customFormat="1" ht="15.75" customHeight="1" x14ac:dyDescent="0.3">
      <c r="A289" s="17" t="s">
        <v>633</v>
      </c>
      <c r="B289" s="21" t="s">
        <v>180</v>
      </c>
      <c r="C289" s="18"/>
      <c r="D289" s="27" t="s">
        <v>91</v>
      </c>
      <c r="E289" s="27" t="s">
        <v>91</v>
      </c>
      <c r="F289" s="24"/>
      <c r="G289" s="24"/>
      <c r="H289" s="24"/>
      <c r="I289" s="24" t="s">
        <v>646</v>
      </c>
      <c r="J289" s="31" t="str">
        <f t="shared" si="14"/>
        <v>840809420</v>
      </c>
      <c r="K289" s="28" t="s">
        <v>719</v>
      </c>
      <c r="L289" s="20">
        <v>3</v>
      </c>
      <c r="M289" s="89"/>
      <c r="N289" s="89"/>
      <c r="O289" s="163"/>
      <c r="P289" s="89"/>
      <c r="Q289" s="20"/>
      <c r="R289" s="30">
        <v>9053343</v>
      </c>
      <c r="S289" s="22">
        <f t="shared" si="16"/>
        <v>9876291.8786999993</v>
      </c>
      <c r="T289" s="22"/>
      <c r="U289" s="116"/>
      <c r="V289" s="111"/>
      <c r="W289" s="14"/>
      <c r="X289" s="14"/>
      <c r="Y289" s="14"/>
    </row>
    <row r="290" spans="1:25" s="32" customFormat="1" ht="15.75" customHeight="1" x14ac:dyDescent="0.3">
      <c r="A290" s="17" t="s">
        <v>619</v>
      </c>
      <c r="B290" s="21" t="s">
        <v>180</v>
      </c>
      <c r="C290" s="18"/>
      <c r="D290" s="19" t="s">
        <v>12</v>
      </c>
      <c r="E290" s="19" t="s">
        <v>345</v>
      </c>
      <c r="F290" s="17"/>
      <c r="G290" s="17"/>
      <c r="H290" s="17"/>
      <c r="I290" s="17" t="s">
        <v>598</v>
      </c>
      <c r="J290" s="197" t="str">
        <f t="shared" si="14"/>
        <v>861109002</v>
      </c>
      <c r="K290" s="23" t="s">
        <v>343</v>
      </c>
      <c r="L290" s="20">
        <v>3</v>
      </c>
      <c r="M290" s="89"/>
      <c r="N290" s="89"/>
      <c r="O290" s="163"/>
      <c r="P290" s="89"/>
      <c r="Q290" s="20"/>
      <c r="R290" s="22">
        <v>30000</v>
      </c>
      <c r="S290" s="22">
        <f t="shared" si="16"/>
        <v>32727</v>
      </c>
      <c r="T290" s="22"/>
      <c r="U290" s="116"/>
      <c r="V290" s="111"/>
      <c r="W290" s="15"/>
    </row>
    <row r="291" spans="1:25" s="32" customFormat="1" ht="15.75" customHeight="1" x14ac:dyDescent="0.3">
      <c r="A291" s="17" t="s">
        <v>588</v>
      </c>
      <c r="B291" s="21" t="s">
        <v>180</v>
      </c>
      <c r="C291" s="18"/>
      <c r="D291" s="19" t="s">
        <v>0</v>
      </c>
      <c r="E291" s="19" t="s">
        <v>345</v>
      </c>
      <c r="F291" s="17"/>
      <c r="G291" s="17"/>
      <c r="H291" s="17"/>
      <c r="I291" s="17" t="s">
        <v>617</v>
      </c>
      <c r="J291" s="197" t="str">
        <f t="shared" si="14"/>
        <v>820109061</v>
      </c>
      <c r="K291" s="23" t="s">
        <v>309</v>
      </c>
      <c r="L291" s="20">
        <v>3</v>
      </c>
      <c r="M291" s="89"/>
      <c r="N291" s="89"/>
      <c r="O291" s="163"/>
      <c r="P291" s="89"/>
      <c r="Q291" s="20"/>
      <c r="R291" s="22">
        <v>200000</v>
      </c>
      <c r="S291" s="22">
        <f t="shared" si="16"/>
        <v>218180</v>
      </c>
      <c r="T291" s="22"/>
      <c r="U291" s="116"/>
      <c r="V291" s="111"/>
      <c r="W291" s="14"/>
      <c r="X291" s="14"/>
      <c r="Y291" s="14"/>
    </row>
    <row r="292" spans="1:25" s="32" customFormat="1" ht="15.75" customHeight="1" x14ac:dyDescent="0.3">
      <c r="A292" s="17" t="s">
        <v>588</v>
      </c>
      <c r="B292" s="21" t="s">
        <v>180</v>
      </c>
      <c r="C292" s="18"/>
      <c r="D292" s="19" t="s">
        <v>12</v>
      </c>
      <c r="E292" s="19" t="s">
        <v>345</v>
      </c>
      <c r="F292" s="17"/>
      <c r="G292" s="17"/>
      <c r="H292" s="17"/>
      <c r="I292" s="17" t="s">
        <v>658</v>
      </c>
      <c r="J292" s="197" t="str">
        <f t="shared" si="14"/>
        <v>861609061</v>
      </c>
      <c r="K292" s="23" t="s">
        <v>313</v>
      </c>
      <c r="L292" s="20">
        <v>3</v>
      </c>
      <c r="M292" s="89"/>
      <c r="N292" s="89"/>
      <c r="O292" s="163"/>
      <c r="P292" s="89"/>
      <c r="Q292" s="20"/>
      <c r="R292" s="30">
        <v>1700000</v>
      </c>
      <c r="S292" s="22">
        <f t="shared" si="16"/>
        <v>1854530</v>
      </c>
      <c r="T292" s="22"/>
      <c r="U292" s="116"/>
      <c r="V292" s="111"/>
      <c r="W292" s="14"/>
      <c r="X292" s="14"/>
      <c r="Y292" s="14"/>
    </row>
    <row r="293" spans="1:25" s="32" customFormat="1" ht="15.75" customHeight="1" x14ac:dyDescent="0.3">
      <c r="A293" s="17" t="s">
        <v>588</v>
      </c>
      <c r="B293" s="21" t="s">
        <v>180</v>
      </c>
      <c r="C293" s="18"/>
      <c r="D293" s="19" t="s">
        <v>12</v>
      </c>
      <c r="E293" s="19" t="s">
        <v>345</v>
      </c>
      <c r="F293" s="17"/>
      <c r="G293" s="17"/>
      <c r="H293" s="17"/>
      <c r="I293" s="17" t="s">
        <v>637</v>
      </c>
      <c r="J293" s="197" t="str">
        <f t="shared" si="14"/>
        <v>851809061</v>
      </c>
      <c r="K293" s="35" t="s">
        <v>314</v>
      </c>
      <c r="L293" s="20">
        <v>3</v>
      </c>
      <c r="M293" s="89"/>
      <c r="N293" s="89"/>
      <c r="O293" s="163"/>
      <c r="P293" s="89"/>
      <c r="Q293" s="20"/>
      <c r="R293" s="30">
        <v>400000</v>
      </c>
      <c r="S293" s="22">
        <f t="shared" si="16"/>
        <v>436360</v>
      </c>
      <c r="T293" s="22"/>
      <c r="U293" s="116"/>
      <c r="V293" s="111"/>
      <c r="W293" s="14"/>
      <c r="X293" s="14"/>
      <c r="Y293" s="14"/>
    </row>
    <row r="294" spans="1:25" s="32" customFormat="1" ht="15.75" customHeight="1" x14ac:dyDescent="0.3">
      <c r="A294" s="17" t="s">
        <v>588</v>
      </c>
      <c r="B294" s="21" t="s">
        <v>180</v>
      </c>
      <c r="C294" s="18"/>
      <c r="D294" s="19" t="s">
        <v>12</v>
      </c>
      <c r="E294" s="19" t="s">
        <v>345</v>
      </c>
      <c r="F294" s="17"/>
      <c r="G294" s="17"/>
      <c r="H294" s="17"/>
      <c r="I294" s="17" t="s">
        <v>608</v>
      </c>
      <c r="J294" s="197" t="str">
        <f t="shared" si="14"/>
        <v>851209061</v>
      </c>
      <c r="K294" s="23" t="s">
        <v>360</v>
      </c>
      <c r="L294" s="20">
        <v>3</v>
      </c>
      <c r="M294" s="89"/>
      <c r="N294" s="89"/>
      <c r="O294" s="163"/>
      <c r="P294" s="89"/>
      <c r="Q294" s="20"/>
      <c r="R294" s="30">
        <v>600000</v>
      </c>
      <c r="S294" s="22">
        <f t="shared" si="16"/>
        <v>654540</v>
      </c>
      <c r="T294" s="22"/>
      <c r="U294" s="116"/>
      <c r="V294" s="111"/>
      <c r="W294" s="14"/>
      <c r="X294" s="14"/>
      <c r="Y294" s="14"/>
    </row>
    <row r="295" spans="1:25" s="32" customFormat="1" ht="15.75" customHeight="1" x14ac:dyDescent="0.3">
      <c r="A295" s="17" t="s">
        <v>588</v>
      </c>
      <c r="B295" s="21" t="s">
        <v>180</v>
      </c>
      <c r="C295" s="18"/>
      <c r="D295" s="19" t="s">
        <v>12</v>
      </c>
      <c r="E295" s="19" t="s">
        <v>345</v>
      </c>
      <c r="F295" s="17"/>
      <c r="G295" s="17"/>
      <c r="H295" s="17"/>
      <c r="I295" s="24" t="s">
        <v>567</v>
      </c>
      <c r="J295" s="197" t="str">
        <f t="shared" si="14"/>
        <v>851109061</v>
      </c>
      <c r="K295" s="23" t="s">
        <v>316</v>
      </c>
      <c r="L295" s="20">
        <v>3</v>
      </c>
      <c r="M295" s="89"/>
      <c r="N295" s="89"/>
      <c r="O295" s="163"/>
      <c r="P295" s="89"/>
      <c r="Q295" s="20"/>
      <c r="R295" s="30">
        <v>500000</v>
      </c>
      <c r="S295" s="22">
        <f t="shared" si="16"/>
        <v>545450</v>
      </c>
      <c r="T295" s="22"/>
      <c r="U295" s="116"/>
      <c r="V295" s="111"/>
      <c r="W295" s="14"/>
      <c r="X295" s="14"/>
      <c r="Y295" s="14"/>
    </row>
    <row r="296" spans="1:25" s="32" customFormat="1" ht="15.75" customHeight="1" x14ac:dyDescent="0.3">
      <c r="A296" s="17" t="s">
        <v>588</v>
      </c>
      <c r="B296" s="21" t="s">
        <v>180</v>
      </c>
      <c r="C296" s="18"/>
      <c r="D296" s="19" t="s">
        <v>12</v>
      </c>
      <c r="E296" s="19" t="s">
        <v>345</v>
      </c>
      <c r="F296" s="17"/>
      <c r="G296" s="17"/>
      <c r="H296" s="17"/>
      <c r="I296" s="17" t="s">
        <v>639</v>
      </c>
      <c r="J296" s="197" t="str">
        <f t="shared" si="14"/>
        <v>861809061</v>
      </c>
      <c r="K296" s="23" t="s">
        <v>342</v>
      </c>
      <c r="L296" s="20">
        <v>3</v>
      </c>
      <c r="M296" s="89"/>
      <c r="N296" s="89"/>
      <c r="O296" s="163"/>
      <c r="P296" s="89"/>
      <c r="Q296" s="20"/>
      <c r="R296" s="22">
        <v>200000</v>
      </c>
      <c r="S296" s="22">
        <f t="shared" si="16"/>
        <v>218180</v>
      </c>
      <c r="T296" s="22"/>
      <c r="U296" s="116"/>
      <c r="V296" s="111"/>
      <c r="W296" s="14"/>
      <c r="X296" s="14"/>
      <c r="Y296" s="14"/>
    </row>
    <row r="297" spans="1:25" s="32" customFormat="1" ht="15.75" customHeight="1" x14ac:dyDescent="0.3">
      <c r="A297" s="17" t="s">
        <v>588</v>
      </c>
      <c r="B297" s="21" t="s">
        <v>180</v>
      </c>
      <c r="C297" s="18"/>
      <c r="D297" s="19" t="s">
        <v>12</v>
      </c>
      <c r="E297" s="19" t="s">
        <v>345</v>
      </c>
      <c r="F297" s="17"/>
      <c r="G297" s="17"/>
      <c r="H297" s="17"/>
      <c r="I297" s="17" t="s">
        <v>641</v>
      </c>
      <c r="J297" s="197" t="str">
        <f t="shared" si="14"/>
        <v>861409061</v>
      </c>
      <c r="K297" s="35" t="s">
        <v>317</v>
      </c>
      <c r="L297" s="20">
        <v>3</v>
      </c>
      <c r="M297" s="89"/>
      <c r="N297" s="89"/>
      <c r="O297" s="163"/>
      <c r="P297" s="89"/>
      <c r="Q297" s="20"/>
      <c r="R297" s="30">
        <v>1000000</v>
      </c>
      <c r="S297" s="22">
        <f t="shared" si="16"/>
        <v>1090900</v>
      </c>
      <c r="T297" s="22"/>
      <c r="U297" s="116"/>
      <c r="V297" s="111"/>
      <c r="W297" s="2"/>
      <c r="X297" s="2"/>
      <c r="Y297" s="14"/>
    </row>
    <row r="298" spans="1:25" s="32" customFormat="1" ht="15.75" customHeight="1" x14ac:dyDescent="0.3">
      <c r="A298" s="48" t="s">
        <v>588</v>
      </c>
      <c r="B298" s="49" t="s">
        <v>180</v>
      </c>
      <c r="C298" s="50"/>
      <c r="D298" s="51" t="s">
        <v>12</v>
      </c>
      <c r="E298" s="51" t="s">
        <v>345</v>
      </c>
      <c r="F298" s="48"/>
      <c r="G298" s="48"/>
      <c r="H298" s="48"/>
      <c r="I298" s="48" t="s">
        <v>642</v>
      </c>
      <c r="J298" s="199" t="str">
        <f t="shared" si="14"/>
        <v>852109061</v>
      </c>
      <c r="K298" s="55" t="s">
        <v>365</v>
      </c>
      <c r="L298" s="53">
        <v>3</v>
      </c>
      <c r="M298" s="90"/>
      <c r="N298" s="90" t="s">
        <v>711</v>
      </c>
      <c r="O298" s="162"/>
      <c r="P298" s="90"/>
      <c r="Q298" s="53"/>
      <c r="R298" s="54">
        <v>400000</v>
      </c>
      <c r="S298" s="54">
        <f t="shared" si="16"/>
        <v>436360</v>
      </c>
      <c r="T298" s="22"/>
      <c r="U298" s="116"/>
      <c r="V298" s="111"/>
      <c r="W298" s="14"/>
      <c r="X298" s="14"/>
      <c r="Y298" s="14"/>
    </row>
    <row r="299" spans="1:25" s="32" customFormat="1" ht="15.75" customHeight="1" x14ac:dyDescent="0.3">
      <c r="A299" s="17" t="s">
        <v>588</v>
      </c>
      <c r="B299" s="21" t="s">
        <v>180</v>
      </c>
      <c r="C299" s="18"/>
      <c r="D299" s="19" t="s">
        <v>12</v>
      </c>
      <c r="E299" s="19" t="s">
        <v>345</v>
      </c>
      <c r="F299" s="17"/>
      <c r="G299" s="17"/>
      <c r="H299" s="17"/>
      <c r="I299" s="17" t="s">
        <v>659</v>
      </c>
      <c r="J299" s="197" t="str">
        <f t="shared" si="14"/>
        <v>810009061</v>
      </c>
      <c r="K299" s="23" t="s">
        <v>318</v>
      </c>
      <c r="L299" s="20">
        <v>3</v>
      </c>
      <c r="M299" s="89"/>
      <c r="N299" s="89"/>
      <c r="O299" s="163"/>
      <c r="P299" s="89"/>
      <c r="Q299" s="20"/>
      <c r="R299" s="30">
        <v>200000</v>
      </c>
      <c r="S299" s="22">
        <f t="shared" si="16"/>
        <v>218180</v>
      </c>
      <c r="T299" s="22"/>
      <c r="U299" s="116"/>
      <c r="V299" s="111"/>
      <c r="W299" s="14"/>
      <c r="X299" s="14"/>
      <c r="Y299" s="14"/>
    </row>
    <row r="300" spans="1:25" s="32" customFormat="1" ht="15.75" customHeight="1" x14ac:dyDescent="0.3">
      <c r="A300" s="24" t="s">
        <v>588</v>
      </c>
      <c r="B300" s="25" t="s">
        <v>180</v>
      </c>
      <c r="C300" s="26"/>
      <c r="D300" s="27" t="s">
        <v>12</v>
      </c>
      <c r="E300" s="27" t="s">
        <v>345</v>
      </c>
      <c r="F300" s="24"/>
      <c r="G300" s="24"/>
      <c r="H300" s="24"/>
      <c r="I300" s="24" t="s">
        <v>643</v>
      </c>
      <c r="J300" s="197" t="str">
        <f t="shared" si="14"/>
        <v>852209061</v>
      </c>
      <c r="K300" s="28" t="s">
        <v>368</v>
      </c>
      <c r="L300" s="29">
        <v>3</v>
      </c>
      <c r="M300" s="88"/>
      <c r="N300" s="88"/>
      <c r="O300" s="165"/>
      <c r="P300" s="88"/>
      <c r="Q300" s="29"/>
      <c r="R300" s="30">
        <v>200000</v>
      </c>
      <c r="S300" s="30">
        <f t="shared" si="16"/>
        <v>218180</v>
      </c>
      <c r="T300" s="22"/>
      <c r="U300" s="116"/>
      <c r="V300" s="111"/>
      <c r="W300" s="14"/>
      <c r="X300" s="14"/>
      <c r="Y300" s="14"/>
    </row>
    <row r="301" spans="1:25" s="32" customFormat="1" ht="15.75" customHeight="1" x14ac:dyDescent="0.3">
      <c r="A301" s="17" t="s">
        <v>620</v>
      </c>
      <c r="B301" s="21" t="s">
        <v>180</v>
      </c>
      <c r="C301" s="18"/>
      <c r="D301" s="19" t="s">
        <v>0</v>
      </c>
      <c r="E301" s="19" t="s">
        <v>345</v>
      </c>
      <c r="F301" s="17"/>
      <c r="G301" s="17"/>
      <c r="H301" s="17"/>
      <c r="I301" s="17" t="s">
        <v>580</v>
      </c>
      <c r="J301" s="197" t="str">
        <f t="shared" si="14"/>
        <v>820509430</v>
      </c>
      <c r="K301" s="23" t="s">
        <v>350</v>
      </c>
      <c r="L301" s="20">
        <v>3</v>
      </c>
      <c r="M301" s="89"/>
      <c r="N301" s="89"/>
      <c r="O301" s="163"/>
      <c r="P301" s="89"/>
      <c r="Q301" s="20"/>
      <c r="R301" s="30">
        <v>300000</v>
      </c>
      <c r="S301" s="22">
        <f t="shared" si="16"/>
        <v>327270</v>
      </c>
      <c r="T301" s="22"/>
      <c r="U301" s="116"/>
      <c r="V301" s="111"/>
      <c r="W301" s="14"/>
      <c r="X301" s="14"/>
      <c r="Y301" s="14"/>
    </row>
    <row r="302" spans="1:25" s="32" customFormat="1" ht="15.75" customHeight="1" x14ac:dyDescent="0.3">
      <c r="A302" s="17" t="s">
        <v>620</v>
      </c>
      <c r="B302" s="21" t="s">
        <v>180</v>
      </c>
      <c r="C302" s="18"/>
      <c r="D302" s="19" t="s">
        <v>0</v>
      </c>
      <c r="E302" s="19" t="s">
        <v>345</v>
      </c>
      <c r="F302" s="17"/>
      <c r="G302" s="17"/>
      <c r="H302" s="17"/>
      <c r="I302" s="17" t="s">
        <v>565</v>
      </c>
      <c r="J302" s="197" t="str">
        <f t="shared" si="14"/>
        <v>820409430</v>
      </c>
      <c r="K302" s="23" t="s">
        <v>312</v>
      </c>
      <c r="L302" s="20">
        <v>3</v>
      </c>
      <c r="M302" s="89"/>
      <c r="N302" s="89"/>
      <c r="O302" s="163"/>
      <c r="P302" s="89"/>
      <c r="Q302" s="20"/>
      <c r="R302" s="30">
        <v>150000</v>
      </c>
      <c r="S302" s="22">
        <f t="shared" si="16"/>
        <v>163635</v>
      </c>
      <c r="T302" s="22"/>
      <c r="U302" s="116"/>
      <c r="V302" s="111"/>
      <c r="W302" s="14"/>
      <c r="X302" s="14"/>
      <c r="Y302" s="14"/>
    </row>
    <row r="303" spans="1:25" s="32" customFormat="1" ht="15.75" customHeight="1" x14ac:dyDescent="0.3">
      <c r="A303" s="17" t="s">
        <v>638</v>
      </c>
      <c r="B303" s="21" t="s">
        <v>180</v>
      </c>
      <c r="C303" s="18"/>
      <c r="D303" s="19" t="s">
        <v>213</v>
      </c>
      <c r="E303" s="19" t="s">
        <v>213</v>
      </c>
      <c r="F303" s="17"/>
      <c r="G303" s="17"/>
      <c r="H303" s="17"/>
      <c r="I303" s="17" t="s">
        <v>661</v>
      </c>
      <c r="J303" s="197" t="str">
        <f t="shared" si="14"/>
        <v>899909012</v>
      </c>
      <c r="K303" s="35" t="s">
        <v>218</v>
      </c>
      <c r="L303" s="20">
        <v>3</v>
      </c>
      <c r="M303" s="89"/>
      <c r="N303" s="89"/>
      <c r="O303" s="163"/>
      <c r="P303" s="89"/>
      <c r="Q303" s="20"/>
      <c r="R303" s="30">
        <v>4000000</v>
      </c>
      <c r="S303" s="22">
        <f t="shared" si="16"/>
        <v>4363600</v>
      </c>
      <c r="T303" s="22"/>
      <c r="U303" s="116"/>
      <c r="V303" s="111"/>
      <c r="W303" s="15"/>
      <c r="X303" s="14"/>
      <c r="Y303" s="14"/>
    </row>
    <row r="304" spans="1:25" s="32" customFormat="1" ht="15.75" customHeight="1" x14ac:dyDescent="0.3">
      <c r="A304" s="24" t="s">
        <v>39</v>
      </c>
      <c r="B304" s="25" t="s">
        <v>121</v>
      </c>
      <c r="C304" s="26">
        <v>2006</v>
      </c>
      <c r="D304" s="27" t="s">
        <v>0</v>
      </c>
      <c r="E304" s="19" t="s">
        <v>0</v>
      </c>
      <c r="F304" s="17"/>
      <c r="G304" s="17"/>
      <c r="H304" s="17"/>
      <c r="I304" s="17" t="s">
        <v>594</v>
      </c>
      <c r="J304" s="197" t="str">
        <f t="shared" si="14"/>
        <v>820000086</v>
      </c>
      <c r="K304" s="23" t="s">
        <v>320</v>
      </c>
      <c r="L304" s="29">
        <v>3</v>
      </c>
      <c r="M304" s="88"/>
      <c r="N304" s="88"/>
      <c r="O304" s="165"/>
      <c r="P304" s="88"/>
      <c r="Q304" s="29"/>
      <c r="R304" s="30">
        <v>25000</v>
      </c>
      <c r="S304" s="22">
        <f t="shared" si="16"/>
        <v>27272.5</v>
      </c>
      <c r="T304" s="22"/>
      <c r="U304" s="116"/>
      <c r="V304" s="111"/>
      <c r="W304" s="15"/>
    </row>
    <row r="305" spans="1:25" s="32" customFormat="1" ht="15.75" customHeight="1" x14ac:dyDescent="0.3">
      <c r="A305" s="24" t="s">
        <v>39</v>
      </c>
      <c r="B305" s="25" t="s">
        <v>121</v>
      </c>
      <c r="C305" s="26">
        <v>2006</v>
      </c>
      <c r="D305" s="27" t="s">
        <v>12</v>
      </c>
      <c r="E305" s="27" t="s">
        <v>344</v>
      </c>
      <c r="F305" s="24"/>
      <c r="G305" s="24"/>
      <c r="H305" s="24"/>
      <c r="I305" s="24" t="s">
        <v>560</v>
      </c>
      <c r="J305" s="197" t="str">
        <f t="shared" si="14"/>
        <v>861000086</v>
      </c>
      <c r="K305" s="28" t="s">
        <v>298</v>
      </c>
      <c r="L305" s="29">
        <v>3</v>
      </c>
      <c r="M305" s="88"/>
      <c r="N305" s="88"/>
      <c r="O305" s="165"/>
      <c r="P305" s="88"/>
      <c r="Q305" s="29"/>
      <c r="R305" s="30">
        <v>4000000</v>
      </c>
      <c r="S305" s="22">
        <f t="shared" si="16"/>
        <v>4363600</v>
      </c>
      <c r="T305" s="22"/>
      <c r="U305" s="116"/>
      <c r="V305" s="111"/>
      <c r="W305" s="15"/>
    </row>
    <row r="306" spans="1:25" s="32" customFormat="1" ht="15.75" customHeight="1" x14ac:dyDescent="0.3">
      <c r="A306" s="17" t="s">
        <v>32</v>
      </c>
      <c r="B306" s="21" t="s">
        <v>143</v>
      </c>
      <c r="C306" s="18">
        <v>1971</v>
      </c>
      <c r="D306" s="19" t="s">
        <v>0</v>
      </c>
      <c r="E306" s="19" t="s">
        <v>345</v>
      </c>
      <c r="F306" s="17"/>
      <c r="G306" s="17"/>
      <c r="H306" s="17"/>
      <c r="I306" s="17" t="s">
        <v>602</v>
      </c>
      <c r="J306" s="197" t="str">
        <f t="shared" si="14"/>
        <v>851700331</v>
      </c>
      <c r="K306" s="23" t="s">
        <v>325</v>
      </c>
      <c r="L306" s="20">
        <v>3</v>
      </c>
      <c r="M306" s="89"/>
      <c r="N306" s="89"/>
      <c r="O306" s="163"/>
      <c r="P306" s="89"/>
      <c r="Q306" s="20"/>
      <c r="R306" s="22">
        <v>20000</v>
      </c>
      <c r="S306" s="22">
        <f t="shared" si="16"/>
        <v>21818</v>
      </c>
      <c r="T306" s="22"/>
      <c r="U306" s="116"/>
      <c r="V306" s="111"/>
      <c r="W306" s="15"/>
    </row>
    <row r="307" spans="1:25" s="32" customFormat="1" ht="15.75" customHeight="1" x14ac:dyDescent="0.3">
      <c r="A307" s="17" t="s">
        <v>32</v>
      </c>
      <c r="B307" s="21" t="s">
        <v>143</v>
      </c>
      <c r="C307" s="18">
        <v>1971</v>
      </c>
      <c r="D307" s="19" t="s">
        <v>0</v>
      </c>
      <c r="E307" s="19" t="s">
        <v>345</v>
      </c>
      <c r="F307" s="17"/>
      <c r="G307" s="17"/>
      <c r="H307" s="17"/>
      <c r="I307" s="17" t="s">
        <v>602</v>
      </c>
      <c r="J307" s="197" t="str">
        <f t="shared" si="14"/>
        <v>851700331</v>
      </c>
      <c r="K307" s="23" t="s">
        <v>426</v>
      </c>
      <c r="L307" s="20">
        <v>3</v>
      </c>
      <c r="M307" s="89"/>
      <c r="N307" s="89"/>
      <c r="O307" s="163"/>
      <c r="P307" s="89"/>
      <c r="Q307" s="20"/>
      <c r="R307" s="22">
        <v>15000</v>
      </c>
      <c r="S307" s="22">
        <f t="shared" si="16"/>
        <v>16363.5</v>
      </c>
      <c r="T307" s="22"/>
      <c r="U307" s="116"/>
      <c r="V307" s="111" t="s">
        <v>427</v>
      </c>
      <c r="W307" s="15"/>
    </row>
    <row r="308" spans="1:25" s="32" customFormat="1" ht="15.75" customHeight="1" x14ac:dyDescent="0.3">
      <c r="A308" s="17" t="s">
        <v>31</v>
      </c>
      <c r="B308" s="21" t="s">
        <v>139</v>
      </c>
      <c r="C308" s="18">
        <v>1964</v>
      </c>
      <c r="D308" s="19" t="s">
        <v>12</v>
      </c>
      <c r="E308" s="27" t="s">
        <v>344</v>
      </c>
      <c r="F308" s="24"/>
      <c r="G308" s="24"/>
      <c r="H308" s="24"/>
      <c r="I308" s="24" t="s">
        <v>560</v>
      </c>
      <c r="J308" s="197" t="str">
        <f t="shared" si="14"/>
        <v>861000261</v>
      </c>
      <c r="K308" s="23" t="s">
        <v>243</v>
      </c>
      <c r="L308" s="20">
        <v>3</v>
      </c>
      <c r="M308" s="89"/>
      <c r="N308" s="89"/>
      <c r="O308" s="163"/>
      <c r="P308" s="89"/>
      <c r="Q308" s="20"/>
      <c r="R308" s="22">
        <v>8653000</v>
      </c>
      <c r="S308" s="22">
        <f t="shared" si="16"/>
        <v>9439557.6999999993</v>
      </c>
      <c r="T308" s="22"/>
      <c r="U308" s="116"/>
      <c r="V308" s="111"/>
      <c r="W308" s="15"/>
    </row>
    <row r="309" spans="1:25" s="32" customFormat="1" ht="15.75" customHeight="1" x14ac:dyDescent="0.3">
      <c r="A309" s="24" t="s">
        <v>31</v>
      </c>
      <c r="B309" s="25" t="s">
        <v>139</v>
      </c>
      <c r="C309" s="26">
        <v>1964</v>
      </c>
      <c r="D309" s="27" t="s">
        <v>87</v>
      </c>
      <c r="E309" s="27" t="s">
        <v>345</v>
      </c>
      <c r="F309" s="24"/>
      <c r="G309" s="24"/>
      <c r="H309" s="24"/>
      <c r="I309" s="24" t="s">
        <v>562</v>
      </c>
      <c r="J309" s="197" t="str">
        <f t="shared" si="14"/>
        <v>852500261</v>
      </c>
      <c r="K309" s="28" t="s">
        <v>279</v>
      </c>
      <c r="L309" s="29">
        <v>3</v>
      </c>
      <c r="M309" s="88"/>
      <c r="N309" s="88"/>
      <c r="O309" s="165"/>
      <c r="P309" s="88"/>
      <c r="Q309" s="29"/>
      <c r="R309" s="30">
        <f>114459+5870</f>
        <v>120329</v>
      </c>
      <c r="S309" s="22">
        <f t="shared" si="16"/>
        <v>131266.90609999999</v>
      </c>
      <c r="T309" s="22"/>
      <c r="U309" s="116"/>
      <c r="V309" s="111"/>
      <c r="W309" s="15"/>
    </row>
    <row r="310" spans="1:25" s="32" customFormat="1" ht="15.75" customHeight="1" x14ac:dyDescent="0.3">
      <c r="A310" s="24" t="s">
        <v>35</v>
      </c>
      <c r="B310" s="25" t="s">
        <v>140</v>
      </c>
      <c r="C310" s="26">
        <v>1966</v>
      </c>
      <c r="D310" s="27" t="s">
        <v>87</v>
      </c>
      <c r="E310" s="27" t="s">
        <v>344</v>
      </c>
      <c r="F310" s="24"/>
      <c r="G310" s="24"/>
      <c r="H310" s="24"/>
      <c r="I310" s="24" t="s">
        <v>562</v>
      </c>
      <c r="J310" s="197" t="str">
        <f t="shared" si="14"/>
        <v>852500301</v>
      </c>
      <c r="K310" s="28" t="s">
        <v>247</v>
      </c>
      <c r="L310" s="29">
        <v>3</v>
      </c>
      <c r="M310" s="88"/>
      <c r="N310" s="88"/>
      <c r="O310" s="165"/>
      <c r="P310" s="88"/>
      <c r="Q310" s="29"/>
      <c r="R310" s="30">
        <v>779738</v>
      </c>
      <c r="S310" s="22">
        <f t="shared" si="16"/>
        <v>850616.18420000002</v>
      </c>
      <c r="T310" s="22"/>
      <c r="U310" s="116"/>
      <c r="V310" s="111"/>
      <c r="W310" s="15"/>
      <c r="X310" s="14"/>
      <c r="Y310" s="14"/>
    </row>
    <row r="311" spans="1:25" s="32" customFormat="1" ht="15.75" customHeight="1" x14ac:dyDescent="0.3">
      <c r="A311" s="48" t="s">
        <v>244</v>
      </c>
      <c r="B311" s="49" t="s">
        <v>140</v>
      </c>
      <c r="C311" s="50">
        <v>1967</v>
      </c>
      <c r="D311" s="51" t="s">
        <v>12</v>
      </c>
      <c r="E311" s="51" t="s">
        <v>344</v>
      </c>
      <c r="F311" s="48"/>
      <c r="G311" s="48"/>
      <c r="H311" s="48"/>
      <c r="I311" s="48" t="s">
        <v>595</v>
      </c>
      <c r="J311" s="199" t="str">
        <f t="shared" si="14"/>
        <v>850000302</v>
      </c>
      <c r="K311" s="52" t="s">
        <v>246</v>
      </c>
      <c r="L311" s="53">
        <v>3</v>
      </c>
      <c r="M311" s="90"/>
      <c r="N311" s="90" t="s">
        <v>711</v>
      </c>
      <c r="O311" s="162"/>
      <c r="P311" s="90"/>
      <c r="Q311" s="53"/>
      <c r="R311" s="54">
        <v>400000</v>
      </c>
      <c r="S311" s="54">
        <f t="shared" si="16"/>
        <v>436360</v>
      </c>
      <c r="T311" s="22"/>
      <c r="U311" s="116"/>
      <c r="V311" s="111"/>
      <c r="W311" s="15"/>
      <c r="X311" s="14"/>
      <c r="Y311" s="14"/>
    </row>
    <row r="312" spans="1:25" s="32" customFormat="1" ht="15.75" customHeight="1" x14ac:dyDescent="0.3">
      <c r="A312" s="17" t="s">
        <v>36</v>
      </c>
      <c r="B312" s="21" t="s">
        <v>156</v>
      </c>
      <c r="C312" s="18">
        <v>1973</v>
      </c>
      <c r="D312" s="19" t="s">
        <v>0</v>
      </c>
      <c r="E312" s="19" t="s">
        <v>345</v>
      </c>
      <c r="F312" s="17"/>
      <c r="G312" s="17"/>
      <c r="H312" s="17"/>
      <c r="I312" s="17" t="s">
        <v>602</v>
      </c>
      <c r="J312" s="197" t="str">
        <f t="shared" si="14"/>
        <v>851700521</v>
      </c>
      <c r="K312" s="23" t="s">
        <v>327</v>
      </c>
      <c r="L312" s="20">
        <v>3</v>
      </c>
      <c r="M312" s="89"/>
      <c r="N312" s="89"/>
      <c r="O312" s="163"/>
      <c r="P312" s="89"/>
      <c r="Q312" s="20"/>
      <c r="R312" s="22">
        <v>20000</v>
      </c>
      <c r="S312" s="22">
        <f t="shared" si="16"/>
        <v>21818</v>
      </c>
      <c r="T312" s="22"/>
      <c r="U312" s="116"/>
      <c r="V312" s="111"/>
      <c r="W312" s="15"/>
      <c r="X312" s="14"/>
      <c r="Y312" s="14"/>
    </row>
    <row r="313" spans="1:25" s="32" customFormat="1" ht="15.75" customHeight="1" x14ac:dyDescent="0.3">
      <c r="A313" s="24" t="s">
        <v>46</v>
      </c>
      <c r="B313" s="25" t="s">
        <v>114</v>
      </c>
      <c r="C313" s="26">
        <v>2000</v>
      </c>
      <c r="D313" s="27" t="s">
        <v>0</v>
      </c>
      <c r="E313" s="27" t="s">
        <v>344</v>
      </c>
      <c r="F313" s="24"/>
      <c r="G313" s="24"/>
      <c r="H313" s="24"/>
      <c r="I313" s="24" t="s">
        <v>580</v>
      </c>
      <c r="J313" s="197" t="str">
        <f t="shared" si="14"/>
        <v>820500073</v>
      </c>
      <c r="K313" s="28" t="s">
        <v>233</v>
      </c>
      <c r="L313" s="29">
        <v>3</v>
      </c>
      <c r="M313" s="88"/>
      <c r="N313" s="88"/>
      <c r="O313" s="165"/>
      <c r="P313" s="88"/>
      <c r="Q313" s="29"/>
      <c r="R313" s="30">
        <v>320000</v>
      </c>
      <c r="S313" s="22">
        <f t="shared" si="16"/>
        <v>349088</v>
      </c>
      <c r="T313" s="22"/>
      <c r="U313" s="116"/>
      <c r="V313" s="111"/>
      <c r="W313" s="15"/>
    </row>
    <row r="314" spans="1:25" s="32" customFormat="1" ht="15.75" customHeight="1" x14ac:dyDescent="0.3">
      <c r="A314" s="48" t="s">
        <v>37</v>
      </c>
      <c r="B314" s="49" t="s">
        <v>109</v>
      </c>
      <c r="C314" s="50">
        <v>1999</v>
      </c>
      <c r="D314" s="51" t="s">
        <v>91</v>
      </c>
      <c r="E314" s="51" t="s">
        <v>91</v>
      </c>
      <c r="F314" s="48"/>
      <c r="G314" s="48"/>
      <c r="H314" s="48"/>
      <c r="I314" s="48" t="s">
        <v>584</v>
      </c>
      <c r="J314" s="199" t="str">
        <f t="shared" si="14"/>
        <v>830000065</v>
      </c>
      <c r="K314" s="52" t="s">
        <v>363</v>
      </c>
      <c r="L314" s="53">
        <v>3</v>
      </c>
      <c r="M314" s="90"/>
      <c r="N314" s="90" t="s">
        <v>711</v>
      </c>
      <c r="O314" s="162"/>
      <c r="P314" s="90"/>
      <c r="Q314" s="53"/>
      <c r="R314" s="54">
        <v>425000</v>
      </c>
      <c r="S314" s="54">
        <f t="shared" ref="S314:S345" si="17">IF(L314=1,R314+R314*$C$627,IF(L314=2,R314+R314*$C$628,IF(L314=3,R314+R314*$C$629,IF(L314=4,R314+R314*$C$630,IF(L314=5,R314+R314*$C$631,IF(L314=6,R314+R314*$C$632))))))</f>
        <v>463632.5</v>
      </c>
      <c r="T314" s="22"/>
      <c r="U314" s="116"/>
      <c r="V314" s="111"/>
      <c r="W314" s="15"/>
      <c r="X314" s="14"/>
      <c r="Y314" s="14"/>
    </row>
    <row r="315" spans="1:25" s="32" customFormat="1" ht="15.75" customHeight="1" x14ac:dyDescent="0.3">
      <c r="A315" s="24" t="s">
        <v>37</v>
      </c>
      <c r="B315" s="25" t="s">
        <v>109</v>
      </c>
      <c r="C315" s="26">
        <v>1999</v>
      </c>
      <c r="D315" s="27" t="s">
        <v>12</v>
      </c>
      <c r="E315" s="27" t="s">
        <v>345</v>
      </c>
      <c r="F315" s="24"/>
      <c r="G315" s="24"/>
      <c r="H315" s="24"/>
      <c r="I315" s="24" t="s">
        <v>563</v>
      </c>
      <c r="J315" s="197" t="str">
        <f t="shared" si="14"/>
        <v>852000065</v>
      </c>
      <c r="K315" s="28" t="s">
        <v>181</v>
      </c>
      <c r="L315" s="29">
        <v>3</v>
      </c>
      <c r="M315" s="88"/>
      <c r="N315" s="88"/>
      <c r="O315" s="165"/>
      <c r="P315" s="88"/>
      <c r="Q315" s="29"/>
      <c r="R315" s="30">
        <v>80000</v>
      </c>
      <c r="S315" s="22">
        <f t="shared" si="17"/>
        <v>87272</v>
      </c>
      <c r="T315" s="22"/>
      <c r="U315" s="116"/>
      <c r="V315" s="111"/>
      <c r="W315" s="15"/>
    </row>
    <row r="316" spans="1:25" s="32" customFormat="1" ht="15.75" customHeight="1" x14ac:dyDescent="0.3">
      <c r="A316" s="17" t="s">
        <v>42</v>
      </c>
      <c r="B316" s="21" t="s">
        <v>159</v>
      </c>
      <c r="C316" s="18">
        <v>1973</v>
      </c>
      <c r="D316" s="19" t="s">
        <v>0</v>
      </c>
      <c r="E316" s="19" t="s">
        <v>345</v>
      </c>
      <c r="F316" s="17"/>
      <c r="G316" s="17"/>
      <c r="H316" s="17"/>
      <c r="I316" s="17" t="s">
        <v>602</v>
      </c>
      <c r="J316" s="197" t="str">
        <f t="shared" si="14"/>
        <v>851700801</v>
      </c>
      <c r="K316" s="23" t="s">
        <v>328</v>
      </c>
      <c r="L316" s="20">
        <v>3</v>
      </c>
      <c r="M316" s="89"/>
      <c r="N316" s="89"/>
      <c r="O316" s="163"/>
      <c r="P316" s="89"/>
      <c r="Q316" s="20"/>
      <c r="R316" s="22">
        <v>15000</v>
      </c>
      <c r="S316" s="22">
        <f t="shared" si="17"/>
        <v>16363.5</v>
      </c>
      <c r="T316" s="22"/>
      <c r="U316" s="116"/>
      <c r="V316" s="111"/>
      <c r="W316" s="15"/>
    </row>
    <row r="317" spans="1:25" ht="15.75" customHeight="1" x14ac:dyDescent="0.3">
      <c r="A317" s="48" t="s">
        <v>43</v>
      </c>
      <c r="B317" s="49" t="s">
        <v>136</v>
      </c>
      <c r="C317" s="50">
        <v>1966</v>
      </c>
      <c r="D317" s="51" t="s">
        <v>12</v>
      </c>
      <c r="E317" s="51" t="s">
        <v>344</v>
      </c>
      <c r="F317" s="48"/>
      <c r="G317" s="48"/>
      <c r="H317" s="48"/>
      <c r="I317" s="48" t="s">
        <v>560</v>
      </c>
      <c r="J317" s="199" t="str">
        <f t="shared" si="14"/>
        <v>861000211</v>
      </c>
      <c r="K317" s="55" t="s">
        <v>241</v>
      </c>
      <c r="L317" s="53">
        <v>3</v>
      </c>
      <c r="M317" s="90"/>
      <c r="N317" s="90" t="s">
        <v>711</v>
      </c>
      <c r="O317" s="162"/>
      <c r="P317" s="90"/>
      <c r="Q317" s="53"/>
      <c r="R317" s="54">
        <v>8000000</v>
      </c>
      <c r="S317" s="54">
        <f t="shared" si="17"/>
        <v>8727200</v>
      </c>
      <c r="T317" s="22"/>
      <c r="U317" s="116"/>
      <c r="V317" s="111"/>
      <c r="W317" s="15"/>
    </row>
    <row r="318" spans="1:25" s="32" customFormat="1" ht="15.75" customHeight="1" x14ac:dyDescent="0.3">
      <c r="A318" s="48" t="s">
        <v>50</v>
      </c>
      <c r="B318" s="49" t="s">
        <v>155</v>
      </c>
      <c r="C318" s="50">
        <v>1973</v>
      </c>
      <c r="D318" s="51" t="s">
        <v>91</v>
      </c>
      <c r="E318" s="51" t="s">
        <v>91</v>
      </c>
      <c r="F318" s="48"/>
      <c r="G318" s="48"/>
      <c r="H318" s="48"/>
      <c r="I318" s="48" t="s">
        <v>584</v>
      </c>
      <c r="J318" s="199" t="str">
        <f t="shared" si="14"/>
        <v>830000501</v>
      </c>
      <c r="K318" s="52" t="s">
        <v>363</v>
      </c>
      <c r="L318" s="53">
        <v>3</v>
      </c>
      <c r="M318" s="90"/>
      <c r="N318" s="90" t="s">
        <v>711</v>
      </c>
      <c r="O318" s="162"/>
      <c r="P318" s="90"/>
      <c r="Q318" s="53"/>
      <c r="R318" s="54">
        <v>425000</v>
      </c>
      <c r="S318" s="54">
        <f t="shared" si="17"/>
        <v>463632.5</v>
      </c>
      <c r="T318" s="22"/>
      <c r="U318" s="116"/>
      <c r="V318" s="111"/>
      <c r="W318" s="15"/>
    </row>
    <row r="319" spans="1:25" s="32" customFormat="1" ht="15.75" customHeight="1" x14ac:dyDescent="0.3">
      <c r="A319" s="24" t="s">
        <v>55</v>
      </c>
      <c r="B319" s="25" t="s">
        <v>122</v>
      </c>
      <c r="C319" s="26">
        <v>2006</v>
      </c>
      <c r="D319" s="27" t="s">
        <v>0</v>
      </c>
      <c r="E319" s="19" t="s">
        <v>0</v>
      </c>
      <c r="F319" s="17"/>
      <c r="G319" s="17"/>
      <c r="H319" s="17"/>
      <c r="I319" s="17" t="s">
        <v>594</v>
      </c>
      <c r="J319" s="197" t="str">
        <f t="shared" si="14"/>
        <v>820000089</v>
      </c>
      <c r="K319" s="23" t="s">
        <v>320</v>
      </c>
      <c r="L319" s="29">
        <v>3</v>
      </c>
      <c r="M319" s="88"/>
      <c r="N319" s="88"/>
      <c r="O319" s="165"/>
      <c r="P319" s="88"/>
      <c r="Q319" s="29"/>
      <c r="R319" s="30">
        <v>25000</v>
      </c>
      <c r="S319" s="22">
        <f t="shared" si="17"/>
        <v>27272.5</v>
      </c>
      <c r="T319" s="22"/>
      <c r="U319" s="116"/>
      <c r="V319" s="111"/>
      <c r="W319" s="15"/>
    </row>
    <row r="320" spans="1:25" s="32" customFormat="1" ht="15.75" customHeight="1" x14ac:dyDescent="0.3">
      <c r="A320" s="48" t="s">
        <v>58</v>
      </c>
      <c r="B320" s="49" t="s">
        <v>147</v>
      </c>
      <c r="C320" s="50">
        <v>1975</v>
      </c>
      <c r="D320" s="51" t="s">
        <v>91</v>
      </c>
      <c r="E320" s="51" t="s">
        <v>91</v>
      </c>
      <c r="F320" s="48"/>
      <c r="G320" s="48"/>
      <c r="H320" s="48"/>
      <c r="I320" s="48" t="s">
        <v>584</v>
      </c>
      <c r="J320" s="199" t="str">
        <f t="shared" si="14"/>
        <v>830000361</v>
      </c>
      <c r="K320" s="52" t="s">
        <v>363</v>
      </c>
      <c r="L320" s="53">
        <v>3</v>
      </c>
      <c r="M320" s="90"/>
      <c r="N320" s="90" t="s">
        <v>711</v>
      </c>
      <c r="O320" s="162"/>
      <c r="P320" s="90"/>
      <c r="Q320" s="53"/>
      <c r="R320" s="54">
        <v>425000</v>
      </c>
      <c r="S320" s="54">
        <f t="shared" si="17"/>
        <v>463632.5</v>
      </c>
      <c r="T320" s="22"/>
      <c r="U320" s="116"/>
      <c r="V320" s="111"/>
      <c r="W320" s="15"/>
    </row>
    <row r="321" spans="1:25" s="32" customFormat="1" ht="15.75" customHeight="1" x14ac:dyDescent="0.3">
      <c r="A321" s="48" t="s">
        <v>22</v>
      </c>
      <c r="B321" s="49" t="s">
        <v>97</v>
      </c>
      <c r="C321" s="50">
        <v>1925</v>
      </c>
      <c r="D321" s="51" t="s">
        <v>91</v>
      </c>
      <c r="E321" s="51" t="s">
        <v>91</v>
      </c>
      <c r="F321" s="48"/>
      <c r="G321" s="48"/>
      <c r="H321" s="48"/>
      <c r="I321" s="48" t="s">
        <v>584</v>
      </c>
      <c r="J321" s="199" t="str">
        <f t="shared" si="14"/>
        <v>830000021</v>
      </c>
      <c r="K321" s="52" t="s">
        <v>363</v>
      </c>
      <c r="L321" s="53">
        <v>3</v>
      </c>
      <c r="M321" s="90"/>
      <c r="N321" s="90" t="s">
        <v>711</v>
      </c>
      <c r="O321" s="162"/>
      <c r="P321" s="90"/>
      <c r="Q321" s="53"/>
      <c r="R321" s="54">
        <v>425000</v>
      </c>
      <c r="S321" s="54">
        <f t="shared" si="17"/>
        <v>463632.5</v>
      </c>
      <c r="T321" s="22"/>
      <c r="U321" s="116"/>
      <c r="V321" s="111"/>
      <c r="W321" s="15"/>
      <c r="X321" s="14"/>
      <c r="Y321" s="14"/>
    </row>
    <row r="322" spans="1:25" s="32" customFormat="1" ht="15.75" customHeight="1" x14ac:dyDescent="0.3">
      <c r="A322" s="17" t="s">
        <v>59</v>
      </c>
      <c r="B322" s="21" t="s">
        <v>164</v>
      </c>
      <c r="C322" s="18">
        <v>1977</v>
      </c>
      <c r="D322" s="19" t="s">
        <v>0</v>
      </c>
      <c r="E322" s="19" t="s">
        <v>0</v>
      </c>
      <c r="F322" s="17"/>
      <c r="G322" s="17"/>
      <c r="H322" s="17"/>
      <c r="I322" s="17" t="s">
        <v>565</v>
      </c>
      <c r="J322" s="197" t="str">
        <f t="shared" ref="J322:J385" si="18">CONCATENATE(I322,A322)</f>
        <v>820400931</v>
      </c>
      <c r="K322" s="23" t="s">
        <v>324</v>
      </c>
      <c r="L322" s="20">
        <v>3</v>
      </c>
      <c r="M322" s="89"/>
      <c r="N322" s="89"/>
      <c r="O322" s="163"/>
      <c r="P322" s="89"/>
      <c r="Q322" s="20"/>
      <c r="R322" s="22">
        <v>25000</v>
      </c>
      <c r="S322" s="22">
        <f t="shared" si="17"/>
        <v>27272.5</v>
      </c>
      <c r="T322" s="22"/>
      <c r="U322" s="116"/>
      <c r="V322" s="111"/>
      <c r="W322" s="15"/>
    </row>
    <row r="323" spans="1:25" s="32" customFormat="1" ht="15.75" customHeight="1" x14ac:dyDescent="0.3">
      <c r="A323" s="17" t="s">
        <v>59</v>
      </c>
      <c r="B323" s="21" t="s">
        <v>164</v>
      </c>
      <c r="C323" s="18">
        <v>1977</v>
      </c>
      <c r="D323" s="19" t="s">
        <v>0</v>
      </c>
      <c r="E323" s="19" t="s">
        <v>345</v>
      </c>
      <c r="F323" s="17"/>
      <c r="G323" s="17"/>
      <c r="H323" s="17"/>
      <c r="I323" s="17" t="s">
        <v>595</v>
      </c>
      <c r="J323" s="197" t="str">
        <f t="shared" si="18"/>
        <v>850000931</v>
      </c>
      <c r="K323" s="23" t="s">
        <v>253</v>
      </c>
      <c r="L323" s="20">
        <v>3</v>
      </c>
      <c r="M323" s="89"/>
      <c r="N323" s="89"/>
      <c r="O323" s="163"/>
      <c r="P323" s="89"/>
      <c r="Q323" s="20"/>
      <c r="R323" s="22">
        <v>25000</v>
      </c>
      <c r="S323" s="22">
        <f t="shared" si="17"/>
        <v>27272.5</v>
      </c>
      <c r="T323" s="22"/>
      <c r="U323" s="116"/>
      <c r="V323" s="111"/>
      <c r="W323" s="15"/>
    </row>
    <row r="324" spans="1:25" s="118" customFormat="1" ht="15.75" customHeight="1" x14ac:dyDescent="0.3">
      <c r="A324" s="17" t="s">
        <v>59</v>
      </c>
      <c r="B324" s="21" t="s">
        <v>164</v>
      </c>
      <c r="C324" s="18">
        <v>1977</v>
      </c>
      <c r="D324" s="19" t="s">
        <v>0</v>
      </c>
      <c r="E324" s="19" t="s">
        <v>345</v>
      </c>
      <c r="F324" s="17"/>
      <c r="G324" s="17"/>
      <c r="H324" s="17"/>
      <c r="I324" s="17" t="s">
        <v>580</v>
      </c>
      <c r="J324" s="197" t="str">
        <f t="shared" si="18"/>
        <v>820500931</v>
      </c>
      <c r="K324" s="23" t="s">
        <v>332</v>
      </c>
      <c r="L324" s="20">
        <v>3</v>
      </c>
      <c r="M324" s="89"/>
      <c r="N324" s="89"/>
      <c r="O324" s="163"/>
      <c r="P324" s="89"/>
      <c r="Q324" s="20"/>
      <c r="R324" s="22">
        <v>250000</v>
      </c>
      <c r="S324" s="22">
        <f t="shared" si="17"/>
        <v>272725</v>
      </c>
      <c r="T324" s="22"/>
      <c r="U324" s="116"/>
      <c r="V324" s="111"/>
      <c r="W324" s="15"/>
      <c r="X324" s="32"/>
      <c r="Y324" s="32"/>
    </row>
    <row r="325" spans="1:25" s="32" customFormat="1" ht="15.75" customHeight="1" x14ac:dyDescent="0.3">
      <c r="A325" s="48" t="s">
        <v>60</v>
      </c>
      <c r="B325" s="49" t="s">
        <v>154</v>
      </c>
      <c r="C325" s="50">
        <v>1990</v>
      </c>
      <c r="D325" s="51" t="s">
        <v>91</v>
      </c>
      <c r="E325" s="51" t="s">
        <v>91</v>
      </c>
      <c r="F325" s="48"/>
      <c r="G325" s="48"/>
      <c r="H325" s="48"/>
      <c r="I325" s="48" t="s">
        <v>584</v>
      </c>
      <c r="J325" s="199" t="str">
        <f t="shared" si="18"/>
        <v>830000471</v>
      </c>
      <c r="K325" s="52" t="s">
        <v>363</v>
      </c>
      <c r="L325" s="53">
        <v>3</v>
      </c>
      <c r="M325" s="90"/>
      <c r="N325" s="90" t="s">
        <v>711</v>
      </c>
      <c r="O325" s="162"/>
      <c r="P325" s="90"/>
      <c r="Q325" s="53"/>
      <c r="R325" s="54">
        <v>800000</v>
      </c>
      <c r="S325" s="54">
        <f t="shared" si="17"/>
        <v>872720</v>
      </c>
      <c r="T325" s="22"/>
      <c r="U325" s="116"/>
      <c r="V325" s="111"/>
      <c r="W325" s="15"/>
    </row>
    <row r="326" spans="1:25" s="32" customFormat="1" ht="15.75" customHeight="1" x14ac:dyDescent="0.3">
      <c r="A326" s="24" t="s">
        <v>60</v>
      </c>
      <c r="B326" s="25" t="s">
        <v>154</v>
      </c>
      <c r="C326" s="26">
        <v>1990</v>
      </c>
      <c r="D326" s="27" t="s">
        <v>0</v>
      </c>
      <c r="E326" s="19" t="s">
        <v>345</v>
      </c>
      <c r="F326" s="17"/>
      <c r="G326" s="17"/>
      <c r="H326" s="17"/>
      <c r="I326" s="17" t="s">
        <v>602</v>
      </c>
      <c r="J326" s="197" t="str">
        <f t="shared" si="18"/>
        <v>851700471</v>
      </c>
      <c r="K326" s="28" t="s">
        <v>328</v>
      </c>
      <c r="L326" s="29">
        <v>3</v>
      </c>
      <c r="M326" s="88"/>
      <c r="N326" s="88"/>
      <c r="O326" s="165"/>
      <c r="P326" s="88"/>
      <c r="Q326" s="29"/>
      <c r="R326" s="30">
        <v>30000</v>
      </c>
      <c r="S326" s="22">
        <f t="shared" si="17"/>
        <v>32727</v>
      </c>
      <c r="T326" s="22"/>
      <c r="U326" s="116"/>
      <c r="V326" s="111"/>
      <c r="W326" s="15"/>
    </row>
    <row r="327" spans="1:25" s="32" customFormat="1" ht="15.75" customHeight="1" x14ac:dyDescent="0.3">
      <c r="A327" s="48" t="s">
        <v>61</v>
      </c>
      <c r="B327" s="49" t="s">
        <v>153</v>
      </c>
      <c r="C327" s="50">
        <v>1990</v>
      </c>
      <c r="D327" s="51" t="s">
        <v>91</v>
      </c>
      <c r="E327" s="51" t="s">
        <v>91</v>
      </c>
      <c r="F327" s="48"/>
      <c r="G327" s="48"/>
      <c r="H327" s="48"/>
      <c r="I327" s="48" t="s">
        <v>584</v>
      </c>
      <c r="J327" s="199" t="str">
        <f t="shared" si="18"/>
        <v>830000472</v>
      </c>
      <c r="K327" s="52" t="s">
        <v>363</v>
      </c>
      <c r="L327" s="53">
        <v>3</v>
      </c>
      <c r="M327" s="90"/>
      <c r="N327" s="90" t="s">
        <v>711</v>
      </c>
      <c r="O327" s="162"/>
      <c r="P327" s="90"/>
      <c r="Q327" s="53"/>
      <c r="R327" s="54">
        <v>650000</v>
      </c>
      <c r="S327" s="54">
        <f t="shared" si="17"/>
        <v>709085</v>
      </c>
      <c r="T327" s="22"/>
      <c r="U327" s="116"/>
      <c r="V327" s="111"/>
      <c r="W327" s="15"/>
    </row>
    <row r="328" spans="1:25" s="32" customFormat="1" ht="15.75" customHeight="1" x14ac:dyDescent="0.3">
      <c r="A328" s="48" t="s">
        <v>65</v>
      </c>
      <c r="B328" s="49" t="s">
        <v>144</v>
      </c>
      <c r="C328" s="50">
        <v>1972</v>
      </c>
      <c r="D328" s="51" t="s">
        <v>91</v>
      </c>
      <c r="E328" s="51" t="s">
        <v>91</v>
      </c>
      <c r="F328" s="48"/>
      <c r="G328" s="48"/>
      <c r="H328" s="48"/>
      <c r="I328" s="48" t="s">
        <v>584</v>
      </c>
      <c r="J328" s="199" t="str">
        <f t="shared" si="18"/>
        <v>830000341</v>
      </c>
      <c r="K328" s="52" t="s">
        <v>363</v>
      </c>
      <c r="L328" s="53">
        <v>3</v>
      </c>
      <c r="M328" s="90"/>
      <c r="N328" s="90" t="s">
        <v>711</v>
      </c>
      <c r="O328" s="162"/>
      <c r="P328" s="90"/>
      <c r="Q328" s="53"/>
      <c r="R328" s="54">
        <v>425000</v>
      </c>
      <c r="S328" s="54">
        <f t="shared" si="17"/>
        <v>463632.5</v>
      </c>
      <c r="T328" s="22"/>
      <c r="U328" s="116"/>
      <c r="V328" s="112"/>
      <c r="W328" s="15"/>
      <c r="X328" s="14"/>
      <c r="Y328" s="14"/>
    </row>
    <row r="329" spans="1:25" s="32" customFormat="1" ht="15.75" customHeight="1" x14ac:dyDescent="0.3">
      <c r="A329" s="24" t="s">
        <v>73</v>
      </c>
      <c r="B329" s="25" t="s">
        <v>113</v>
      </c>
      <c r="C329" s="26">
        <v>2000</v>
      </c>
      <c r="D329" s="27" t="s">
        <v>12</v>
      </c>
      <c r="E329" s="27" t="s">
        <v>345</v>
      </c>
      <c r="F329" s="24"/>
      <c r="G329" s="24"/>
      <c r="H329" s="24"/>
      <c r="I329" s="24" t="s">
        <v>563</v>
      </c>
      <c r="J329" s="197" t="str">
        <f t="shared" si="18"/>
        <v>852000072</v>
      </c>
      <c r="K329" s="28" t="s">
        <v>181</v>
      </c>
      <c r="L329" s="29">
        <v>3</v>
      </c>
      <c r="M329" s="88"/>
      <c r="N329" s="88"/>
      <c r="O329" s="165"/>
      <c r="P329" s="88"/>
      <c r="Q329" s="29"/>
      <c r="R329" s="30">
        <v>80000</v>
      </c>
      <c r="S329" s="22">
        <f t="shared" si="17"/>
        <v>87272</v>
      </c>
      <c r="T329" s="22"/>
      <c r="U329" s="116"/>
      <c r="V329" s="112"/>
      <c r="W329" s="15"/>
    </row>
    <row r="330" spans="1:25" s="32" customFormat="1" ht="15.75" customHeight="1" x14ac:dyDescent="0.3">
      <c r="A330" s="24" t="s">
        <v>81</v>
      </c>
      <c r="B330" s="25" t="s">
        <v>152</v>
      </c>
      <c r="C330" s="26">
        <v>1990</v>
      </c>
      <c r="D330" s="27" t="s">
        <v>0</v>
      </c>
      <c r="E330" s="19" t="s">
        <v>345</v>
      </c>
      <c r="F330" s="17"/>
      <c r="G330" s="17"/>
      <c r="H330" s="17"/>
      <c r="I330" s="17" t="s">
        <v>602</v>
      </c>
      <c r="J330" s="197" t="str">
        <f t="shared" si="18"/>
        <v>851700461</v>
      </c>
      <c r="K330" s="28" t="s">
        <v>426</v>
      </c>
      <c r="L330" s="29">
        <v>3</v>
      </c>
      <c r="M330" s="88"/>
      <c r="N330" s="88"/>
      <c r="O330" s="165"/>
      <c r="P330" s="88"/>
      <c r="Q330" s="29"/>
      <c r="R330" s="30">
        <v>20000</v>
      </c>
      <c r="S330" s="22">
        <f t="shared" si="17"/>
        <v>21818</v>
      </c>
      <c r="T330" s="22"/>
      <c r="U330" s="116"/>
      <c r="V330" s="112" t="s">
        <v>428</v>
      </c>
      <c r="W330" s="15"/>
    </row>
    <row r="331" spans="1:25" s="32" customFormat="1" ht="15.75" customHeight="1" x14ac:dyDescent="0.3">
      <c r="A331" s="24" t="s">
        <v>81</v>
      </c>
      <c r="B331" s="25" t="s">
        <v>152</v>
      </c>
      <c r="C331" s="26">
        <v>1990</v>
      </c>
      <c r="D331" s="27" t="s">
        <v>0</v>
      </c>
      <c r="E331" s="19" t="s">
        <v>345</v>
      </c>
      <c r="F331" s="17"/>
      <c r="G331" s="17"/>
      <c r="H331" s="17"/>
      <c r="I331" s="17" t="s">
        <v>580</v>
      </c>
      <c r="J331" s="197" t="str">
        <f t="shared" si="18"/>
        <v>820500461</v>
      </c>
      <c r="K331" s="28" t="s">
        <v>284</v>
      </c>
      <c r="L331" s="29">
        <v>3</v>
      </c>
      <c r="M331" s="88"/>
      <c r="N331" s="88"/>
      <c r="O331" s="165"/>
      <c r="P331" s="88"/>
      <c r="Q331" s="29"/>
      <c r="R331" s="30">
        <v>80000</v>
      </c>
      <c r="S331" s="22">
        <f t="shared" si="17"/>
        <v>87272</v>
      </c>
      <c r="T331" s="22"/>
      <c r="U331" s="116"/>
      <c r="V331" s="112"/>
      <c r="W331" s="15"/>
    </row>
    <row r="332" spans="1:25" s="32" customFormat="1" ht="15.75" customHeight="1" x14ac:dyDescent="0.3">
      <c r="A332" s="24" t="s">
        <v>83</v>
      </c>
      <c r="B332" s="25" t="s">
        <v>108</v>
      </c>
      <c r="C332" s="26">
        <v>1998</v>
      </c>
      <c r="D332" s="27" t="s">
        <v>12</v>
      </c>
      <c r="E332" s="27" t="s">
        <v>545</v>
      </c>
      <c r="F332" s="24"/>
      <c r="G332" s="24"/>
      <c r="H332" s="24"/>
      <c r="I332" s="24" t="s">
        <v>567</v>
      </c>
      <c r="J332" s="197" t="str">
        <f t="shared" si="18"/>
        <v>851100063</v>
      </c>
      <c r="K332" s="28" t="s">
        <v>519</v>
      </c>
      <c r="L332" s="29">
        <v>3</v>
      </c>
      <c r="M332" s="88"/>
      <c r="N332" s="88"/>
      <c r="O332" s="165"/>
      <c r="P332" s="88"/>
      <c r="Q332" s="29"/>
      <c r="R332" s="30">
        <v>300000</v>
      </c>
      <c r="S332" s="22">
        <f t="shared" si="17"/>
        <v>327270</v>
      </c>
      <c r="T332" s="22"/>
      <c r="U332" s="116"/>
      <c r="V332" s="112"/>
    </row>
    <row r="333" spans="1:25" s="32" customFormat="1" ht="15.75" customHeight="1" x14ac:dyDescent="0.3">
      <c r="A333" s="24" t="s">
        <v>84</v>
      </c>
      <c r="B333" s="25" t="s">
        <v>123</v>
      </c>
      <c r="C333" s="26">
        <v>2006</v>
      </c>
      <c r="D333" s="27" t="s">
        <v>12</v>
      </c>
      <c r="E333" s="27" t="s">
        <v>344</v>
      </c>
      <c r="F333" s="24"/>
      <c r="G333" s="24"/>
      <c r="H333" s="24"/>
      <c r="I333" s="24" t="s">
        <v>560</v>
      </c>
      <c r="J333" s="197" t="str">
        <f t="shared" si="18"/>
        <v>861000090</v>
      </c>
      <c r="K333" s="28" t="s">
        <v>298</v>
      </c>
      <c r="L333" s="29">
        <v>3</v>
      </c>
      <c r="M333" s="88"/>
      <c r="N333" s="88"/>
      <c r="O333" s="165"/>
      <c r="P333" s="88"/>
      <c r="Q333" s="29"/>
      <c r="R333" s="30">
        <v>4000000</v>
      </c>
      <c r="S333" s="22">
        <f t="shared" si="17"/>
        <v>4363600</v>
      </c>
      <c r="T333" s="22"/>
      <c r="U333" s="116"/>
      <c r="V333" s="112"/>
      <c r="W333" s="15"/>
    </row>
    <row r="334" spans="1:25" s="32" customFormat="1" ht="15.75" customHeight="1" x14ac:dyDescent="0.3">
      <c r="A334" s="17" t="s">
        <v>85</v>
      </c>
      <c r="B334" s="21" t="s">
        <v>135</v>
      </c>
      <c r="C334" s="18">
        <v>1977</v>
      </c>
      <c r="D334" s="19" t="s">
        <v>12</v>
      </c>
      <c r="E334" s="27" t="s">
        <v>545</v>
      </c>
      <c r="F334" s="24"/>
      <c r="G334" s="24"/>
      <c r="H334" s="24"/>
      <c r="I334" s="24" t="s">
        <v>567</v>
      </c>
      <c r="J334" s="197" t="str">
        <f t="shared" si="18"/>
        <v>851100132</v>
      </c>
      <c r="K334" s="23" t="s">
        <v>238</v>
      </c>
      <c r="L334" s="20">
        <v>3</v>
      </c>
      <c r="M334" s="89"/>
      <c r="N334" s="89"/>
      <c r="O334" s="163"/>
      <c r="P334" s="89"/>
      <c r="Q334" s="20"/>
      <c r="R334" s="22">
        <v>4447860</v>
      </c>
      <c r="S334" s="22">
        <f t="shared" si="17"/>
        <v>4852170.4740000004</v>
      </c>
      <c r="T334" s="22"/>
      <c r="U334" s="116"/>
      <c r="V334" s="112"/>
      <c r="W334" s="15"/>
    </row>
    <row r="335" spans="1:25" s="32" customFormat="1" ht="15.75" customHeight="1" x14ac:dyDescent="0.3">
      <c r="A335" s="48" t="s">
        <v>86</v>
      </c>
      <c r="B335" s="49" t="s">
        <v>134</v>
      </c>
      <c r="C335" s="50">
        <v>1973</v>
      </c>
      <c r="D335" s="51" t="s">
        <v>348</v>
      </c>
      <c r="E335" s="51" t="s">
        <v>344</v>
      </c>
      <c r="F335" s="48"/>
      <c r="G335" s="48"/>
      <c r="H335" s="48"/>
      <c r="I335" s="48" t="s">
        <v>577</v>
      </c>
      <c r="J335" s="199" t="str">
        <f t="shared" si="18"/>
        <v>852400131</v>
      </c>
      <c r="K335" s="55" t="s">
        <v>194</v>
      </c>
      <c r="L335" s="53">
        <v>3</v>
      </c>
      <c r="M335" s="90"/>
      <c r="N335" s="90" t="s">
        <v>711</v>
      </c>
      <c r="O335" s="162"/>
      <c r="P335" s="90"/>
      <c r="Q335" s="53"/>
      <c r="R335" s="54">
        <v>560000</v>
      </c>
      <c r="S335" s="148">
        <f t="shared" si="17"/>
        <v>610904</v>
      </c>
      <c r="T335" s="22"/>
      <c r="U335" s="116"/>
      <c r="V335" s="112"/>
      <c r="W335" s="15"/>
    </row>
    <row r="336" spans="1:25" s="32" customFormat="1" ht="15.75" customHeight="1" x14ac:dyDescent="0.3">
      <c r="A336" s="48" t="s">
        <v>86</v>
      </c>
      <c r="B336" s="49" t="s">
        <v>134</v>
      </c>
      <c r="C336" s="50">
        <v>1973</v>
      </c>
      <c r="D336" s="51" t="s">
        <v>12</v>
      </c>
      <c r="E336" s="51" t="s">
        <v>344</v>
      </c>
      <c r="F336" s="48"/>
      <c r="G336" s="48"/>
      <c r="H336" s="48"/>
      <c r="I336" s="48" t="s">
        <v>560</v>
      </c>
      <c r="J336" s="199" t="str">
        <f t="shared" si="18"/>
        <v>861000131</v>
      </c>
      <c r="K336" s="55" t="s">
        <v>281</v>
      </c>
      <c r="L336" s="53">
        <v>3</v>
      </c>
      <c r="M336" s="90"/>
      <c r="N336" s="90" t="s">
        <v>711</v>
      </c>
      <c r="O336" s="162"/>
      <c r="P336" s="90"/>
      <c r="Q336" s="53"/>
      <c r="R336" s="54">
        <v>20600000</v>
      </c>
      <c r="S336" s="54">
        <f t="shared" si="17"/>
        <v>22472540</v>
      </c>
      <c r="T336" s="22"/>
      <c r="U336" s="116"/>
      <c r="V336" s="112"/>
      <c r="W336" s="15"/>
    </row>
    <row r="337" spans="1:25" s="32" customFormat="1" ht="15.75" customHeight="1" x14ac:dyDescent="0.3">
      <c r="A337" s="48" t="s">
        <v>17</v>
      </c>
      <c r="B337" s="49" t="s">
        <v>165</v>
      </c>
      <c r="C337" s="50">
        <v>1979</v>
      </c>
      <c r="D337" s="51" t="s">
        <v>91</v>
      </c>
      <c r="E337" s="51" t="s">
        <v>91</v>
      </c>
      <c r="F337" s="48"/>
      <c r="G337" s="48"/>
      <c r="H337" s="48"/>
      <c r="I337" s="48" t="s">
        <v>584</v>
      </c>
      <c r="J337" s="199" t="str">
        <f t="shared" si="18"/>
        <v>830000932</v>
      </c>
      <c r="K337" s="52" t="s">
        <v>363</v>
      </c>
      <c r="L337" s="53">
        <v>4</v>
      </c>
      <c r="M337" s="90"/>
      <c r="N337" s="90" t="s">
        <v>711</v>
      </c>
      <c r="O337" s="162"/>
      <c r="P337" s="90"/>
      <c r="Q337" s="53"/>
      <c r="R337" s="54">
        <v>425000</v>
      </c>
      <c r="S337" s="54">
        <f t="shared" si="17"/>
        <v>484287.5</v>
      </c>
      <c r="T337" s="22"/>
      <c r="U337" s="116"/>
      <c r="V337" s="113"/>
      <c r="W337" s="15"/>
      <c r="X337" s="14"/>
      <c r="Y337" s="14"/>
    </row>
    <row r="338" spans="1:25" s="32" customFormat="1" ht="15.75" customHeight="1" x14ac:dyDescent="0.3">
      <c r="A338" s="24" t="s">
        <v>19</v>
      </c>
      <c r="B338" s="25" t="s">
        <v>148</v>
      </c>
      <c r="C338" s="26">
        <v>1986</v>
      </c>
      <c r="D338" s="27" t="s">
        <v>12</v>
      </c>
      <c r="E338" s="27" t="s">
        <v>545</v>
      </c>
      <c r="F338" s="24"/>
      <c r="G338" s="24"/>
      <c r="H338" s="24"/>
      <c r="I338" s="24" t="s">
        <v>567</v>
      </c>
      <c r="J338" s="197" t="str">
        <f t="shared" si="18"/>
        <v>851100401</v>
      </c>
      <c r="K338" s="28" t="s">
        <v>510</v>
      </c>
      <c r="L338" s="29">
        <v>4</v>
      </c>
      <c r="M338" s="88"/>
      <c r="N338" s="88"/>
      <c r="O338" s="165"/>
      <c r="P338" s="88"/>
      <c r="Q338" s="29"/>
      <c r="R338" s="30">
        <v>40000</v>
      </c>
      <c r="S338" s="22">
        <f t="shared" si="17"/>
        <v>45580</v>
      </c>
      <c r="T338" s="22"/>
      <c r="U338" s="116"/>
      <c r="V338" s="113"/>
      <c r="W338" s="15"/>
    </row>
    <row r="339" spans="1:25" s="32" customFormat="1" ht="15.75" customHeight="1" x14ac:dyDescent="0.3">
      <c r="A339" s="24" t="s">
        <v>18</v>
      </c>
      <c r="B339" s="25" t="s">
        <v>115</v>
      </c>
      <c r="C339" s="26">
        <v>2001</v>
      </c>
      <c r="D339" s="27" t="s">
        <v>87</v>
      </c>
      <c r="E339" s="27" t="s">
        <v>344</v>
      </c>
      <c r="F339" s="24"/>
      <c r="G339" s="24"/>
      <c r="H339" s="24"/>
      <c r="I339" s="24" t="s">
        <v>562</v>
      </c>
      <c r="J339" s="197" t="str">
        <f t="shared" si="18"/>
        <v>852500074</v>
      </c>
      <c r="K339" s="28" t="s">
        <v>1</v>
      </c>
      <c r="L339" s="29">
        <v>4</v>
      </c>
      <c r="M339" s="88"/>
      <c r="N339" s="88"/>
      <c r="O339" s="165"/>
      <c r="P339" s="88"/>
      <c r="Q339" s="29"/>
      <c r="R339" s="30">
        <v>981709</v>
      </c>
      <c r="S339" s="22">
        <f t="shared" si="17"/>
        <v>1118657.4055000001</v>
      </c>
      <c r="T339" s="22"/>
      <c r="U339" s="116"/>
      <c r="V339" s="112"/>
      <c r="W339" s="15"/>
    </row>
    <row r="340" spans="1:25" s="32" customFormat="1" ht="15.75" customHeight="1" x14ac:dyDescent="0.3">
      <c r="A340" s="24" t="s">
        <v>18</v>
      </c>
      <c r="B340" s="25" t="s">
        <v>115</v>
      </c>
      <c r="C340" s="26">
        <v>2001</v>
      </c>
      <c r="D340" s="27" t="s">
        <v>87</v>
      </c>
      <c r="E340" s="27" t="s">
        <v>87</v>
      </c>
      <c r="F340" s="24"/>
      <c r="G340" s="24"/>
      <c r="H340" s="24"/>
      <c r="I340" s="24" t="s">
        <v>585</v>
      </c>
      <c r="J340" s="197" t="str">
        <f t="shared" si="18"/>
        <v>862000074</v>
      </c>
      <c r="K340" s="28" t="s">
        <v>187</v>
      </c>
      <c r="L340" s="29">
        <v>4</v>
      </c>
      <c r="M340" s="88"/>
      <c r="N340" s="88"/>
      <c r="O340" s="165"/>
      <c r="P340" s="88"/>
      <c r="Q340" s="29"/>
      <c r="R340" s="30">
        <v>10000</v>
      </c>
      <c r="S340" s="22">
        <f t="shared" si="17"/>
        <v>11395</v>
      </c>
      <c r="T340" s="22"/>
      <c r="U340" s="116"/>
      <c r="V340" s="111"/>
      <c r="W340" s="15"/>
    </row>
    <row r="341" spans="1:25" s="32" customFormat="1" ht="15.75" customHeight="1" x14ac:dyDescent="0.3">
      <c r="A341" s="48" t="s">
        <v>18</v>
      </c>
      <c r="B341" s="49" t="s">
        <v>115</v>
      </c>
      <c r="C341" s="50">
        <v>2001</v>
      </c>
      <c r="D341" s="51" t="s">
        <v>91</v>
      </c>
      <c r="E341" s="51" t="s">
        <v>91</v>
      </c>
      <c r="F341" s="48"/>
      <c r="G341" s="48"/>
      <c r="H341" s="48"/>
      <c r="I341" s="48" t="s">
        <v>584</v>
      </c>
      <c r="J341" s="199" t="str">
        <f t="shared" si="18"/>
        <v>830000074</v>
      </c>
      <c r="K341" s="52" t="s">
        <v>363</v>
      </c>
      <c r="L341" s="53">
        <v>4</v>
      </c>
      <c r="M341" s="90"/>
      <c r="N341" s="90" t="s">
        <v>711</v>
      </c>
      <c r="O341" s="162"/>
      <c r="P341" s="90"/>
      <c r="Q341" s="53"/>
      <c r="R341" s="54">
        <v>650000</v>
      </c>
      <c r="S341" s="54">
        <f t="shared" si="17"/>
        <v>740675</v>
      </c>
      <c r="T341" s="22"/>
      <c r="U341" s="116"/>
      <c r="V341" s="112"/>
      <c r="W341" s="15"/>
    </row>
    <row r="342" spans="1:25" s="32" customFormat="1" ht="15.75" customHeight="1" x14ac:dyDescent="0.3">
      <c r="A342" s="17" t="s">
        <v>18</v>
      </c>
      <c r="B342" s="21" t="s">
        <v>115</v>
      </c>
      <c r="C342" s="18">
        <v>2001</v>
      </c>
      <c r="D342" s="19" t="s">
        <v>12</v>
      </c>
      <c r="E342" s="27" t="s">
        <v>345</v>
      </c>
      <c r="F342" s="24"/>
      <c r="G342" s="24"/>
      <c r="H342" s="24"/>
      <c r="I342" s="24" t="s">
        <v>563</v>
      </c>
      <c r="J342" s="197" t="str">
        <f t="shared" si="18"/>
        <v>852000074</v>
      </c>
      <c r="K342" s="23" t="s">
        <v>181</v>
      </c>
      <c r="L342" s="20">
        <v>4</v>
      </c>
      <c r="M342" s="89"/>
      <c r="N342" s="89"/>
      <c r="O342" s="163"/>
      <c r="P342" s="89"/>
      <c r="Q342" s="20"/>
      <c r="R342" s="22">
        <v>80000</v>
      </c>
      <c r="S342" s="22">
        <f t="shared" si="17"/>
        <v>91160</v>
      </c>
      <c r="T342" s="22"/>
      <c r="U342" s="116"/>
      <c r="V342" s="112"/>
      <c r="W342" s="15"/>
    </row>
    <row r="343" spans="1:25" s="32" customFormat="1" ht="15.75" customHeight="1" x14ac:dyDescent="0.3">
      <c r="A343" s="48" t="s">
        <v>88</v>
      </c>
      <c r="B343" s="49" t="s">
        <v>111</v>
      </c>
      <c r="C343" s="50">
        <v>2000</v>
      </c>
      <c r="D343" s="51" t="s">
        <v>91</v>
      </c>
      <c r="E343" s="51" t="s">
        <v>91</v>
      </c>
      <c r="F343" s="48"/>
      <c r="G343" s="48"/>
      <c r="H343" s="48"/>
      <c r="I343" s="48" t="s">
        <v>584</v>
      </c>
      <c r="J343" s="199" t="str">
        <f t="shared" si="18"/>
        <v>830000070</v>
      </c>
      <c r="K343" s="52" t="s">
        <v>363</v>
      </c>
      <c r="L343" s="53">
        <v>4</v>
      </c>
      <c r="M343" s="90"/>
      <c r="N343" s="90" t="s">
        <v>711</v>
      </c>
      <c r="O343" s="162"/>
      <c r="P343" s="90"/>
      <c r="Q343" s="53"/>
      <c r="R343" s="54">
        <v>425000</v>
      </c>
      <c r="S343" s="54">
        <f t="shared" si="17"/>
        <v>484287.5</v>
      </c>
      <c r="T343" s="22"/>
      <c r="U343" s="116"/>
      <c r="V343" s="113"/>
      <c r="W343" s="15"/>
    </row>
    <row r="344" spans="1:25" s="32" customFormat="1" ht="15.75" customHeight="1" x14ac:dyDescent="0.3">
      <c r="A344" s="17" t="s">
        <v>88</v>
      </c>
      <c r="B344" s="21" t="s">
        <v>111</v>
      </c>
      <c r="C344" s="18">
        <v>2000</v>
      </c>
      <c r="D344" s="19" t="s">
        <v>12</v>
      </c>
      <c r="E344" s="27" t="s">
        <v>345</v>
      </c>
      <c r="F344" s="24"/>
      <c r="G344" s="24"/>
      <c r="H344" s="24"/>
      <c r="I344" s="24" t="s">
        <v>563</v>
      </c>
      <c r="J344" s="197" t="str">
        <f t="shared" si="18"/>
        <v>852000070</v>
      </c>
      <c r="K344" s="23" t="s">
        <v>181</v>
      </c>
      <c r="L344" s="20">
        <v>4</v>
      </c>
      <c r="M344" s="89"/>
      <c r="N344" s="89"/>
      <c r="O344" s="163"/>
      <c r="P344" s="89"/>
      <c r="Q344" s="20"/>
      <c r="R344" s="22">
        <v>40000</v>
      </c>
      <c r="S344" s="22">
        <f t="shared" si="17"/>
        <v>45580</v>
      </c>
      <c r="T344" s="22"/>
      <c r="U344" s="116"/>
      <c r="V344" s="113"/>
      <c r="W344" s="15"/>
    </row>
    <row r="345" spans="1:25" s="32" customFormat="1" ht="15.75" customHeight="1" x14ac:dyDescent="0.3">
      <c r="A345" s="24" t="s">
        <v>96</v>
      </c>
      <c r="B345" s="25" t="s">
        <v>110</v>
      </c>
      <c r="C345" s="26">
        <v>2000</v>
      </c>
      <c r="D345" s="27" t="s">
        <v>0</v>
      </c>
      <c r="E345" s="19" t="s">
        <v>0</v>
      </c>
      <c r="F345" s="17"/>
      <c r="G345" s="17"/>
      <c r="H345" s="17"/>
      <c r="I345" s="17" t="s">
        <v>594</v>
      </c>
      <c r="J345" s="197" t="str">
        <f t="shared" si="18"/>
        <v>820000069</v>
      </c>
      <c r="K345" s="23" t="s">
        <v>320</v>
      </c>
      <c r="L345" s="29">
        <v>4</v>
      </c>
      <c r="M345" s="88"/>
      <c r="N345" s="88"/>
      <c r="O345" s="165"/>
      <c r="P345" s="88"/>
      <c r="Q345" s="29"/>
      <c r="R345" s="30">
        <v>25000</v>
      </c>
      <c r="S345" s="22">
        <f t="shared" si="17"/>
        <v>28487.5</v>
      </c>
      <c r="T345" s="22"/>
      <c r="U345" s="116"/>
      <c r="V345" s="113"/>
      <c r="W345" s="15"/>
    </row>
    <row r="346" spans="1:25" s="32" customFormat="1" ht="15.75" customHeight="1" x14ac:dyDescent="0.3">
      <c r="A346" s="48" t="s">
        <v>96</v>
      </c>
      <c r="B346" s="49" t="s">
        <v>110</v>
      </c>
      <c r="C346" s="50">
        <v>2001</v>
      </c>
      <c r="D346" s="51" t="s">
        <v>91</v>
      </c>
      <c r="E346" s="51" t="s">
        <v>91</v>
      </c>
      <c r="F346" s="48"/>
      <c r="G346" s="48"/>
      <c r="H346" s="48"/>
      <c r="I346" s="48" t="s">
        <v>584</v>
      </c>
      <c r="J346" s="199" t="str">
        <f t="shared" si="18"/>
        <v>830000069</v>
      </c>
      <c r="K346" s="52" t="s">
        <v>363</v>
      </c>
      <c r="L346" s="53">
        <v>4</v>
      </c>
      <c r="M346" s="90"/>
      <c r="N346" s="90" t="s">
        <v>711</v>
      </c>
      <c r="O346" s="162"/>
      <c r="P346" s="90"/>
      <c r="Q346" s="53"/>
      <c r="R346" s="54">
        <v>650000</v>
      </c>
      <c r="S346" s="54">
        <f t="shared" ref="S346:S355" si="19">IF(L346=1,R346+R346*$C$627,IF(L346=2,R346+R346*$C$628,IF(L346=3,R346+R346*$C$629,IF(L346=4,R346+R346*$C$630,IF(L346=5,R346+R346*$C$631,IF(L346=6,R346+R346*$C$632))))))</f>
        <v>740675</v>
      </c>
      <c r="T346" s="22"/>
      <c r="U346" s="116"/>
      <c r="V346" s="111"/>
      <c r="W346" s="15"/>
    </row>
    <row r="347" spans="1:25" s="32" customFormat="1" ht="15.75" customHeight="1" x14ac:dyDescent="0.3">
      <c r="A347" s="24" t="s">
        <v>96</v>
      </c>
      <c r="B347" s="25" t="s">
        <v>110</v>
      </c>
      <c r="C347" s="26">
        <v>2001</v>
      </c>
      <c r="D347" s="27" t="s">
        <v>12</v>
      </c>
      <c r="E347" s="27" t="s">
        <v>345</v>
      </c>
      <c r="F347" s="24"/>
      <c r="G347" s="24"/>
      <c r="H347" s="24"/>
      <c r="I347" s="24" t="s">
        <v>563</v>
      </c>
      <c r="J347" s="197" t="str">
        <f t="shared" si="18"/>
        <v>852000069</v>
      </c>
      <c r="K347" s="28" t="s">
        <v>181</v>
      </c>
      <c r="L347" s="29">
        <v>4</v>
      </c>
      <c r="M347" s="88"/>
      <c r="N347" s="88"/>
      <c r="O347" s="165"/>
      <c r="P347" s="88"/>
      <c r="Q347" s="29"/>
      <c r="R347" s="30">
        <v>80000</v>
      </c>
      <c r="S347" s="22">
        <f t="shared" si="19"/>
        <v>91160</v>
      </c>
      <c r="T347" s="22"/>
      <c r="U347" s="116"/>
      <c r="V347" s="113"/>
      <c r="W347" s="15"/>
    </row>
    <row r="348" spans="1:25" s="32" customFormat="1" ht="15.75" customHeight="1" x14ac:dyDescent="0.3">
      <c r="A348" s="24" t="s">
        <v>20</v>
      </c>
      <c r="B348" s="25" t="s">
        <v>141</v>
      </c>
      <c r="C348" s="26">
        <v>1993</v>
      </c>
      <c r="D348" s="27" t="s">
        <v>87</v>
      </c>
      <c r="E348" s="27" t="s">
        <v>87</v>
      </c>
      <c r="F348" s="24"/>
      <c r="G348" s="24"/>
      <c r="H348" s="24"/>
      <c r="I348" s="24" t="s">
        <v>569</v>
      </c>
      <c r="J348" s="197" t="str">
        <f t="shared" si="18"/>
        <v>840700311</v>
      </c>
      <c r="K348" s="28" t="s">
        <v>4</v>
      </c>
      <c r="L348" s="29">
        <v>4</v>
      </c>
      <c r="M348" s="88"/>
      <c r="N348" s="88"/>
      <c r="O348" s="165"/>
      <c r="P348" s="88"/>
      <c r="Q348" s="29"/>
      <c r="R348" s="30">
        <v>73371</v>
      </c>
      <c r="S348" s="22">
        <f t="shared" si="19"/>
        <v>83606.254499999995</v>
      </c>
      <c r="T348" s="22"/>
      <c r="U348" s="116"/>
      <c r="V348" s="111"/>
      <c r="W348" s="15"/>
    </row>
    <row r="349" spans="1:25" s="32" customFormat="1" ht="15.75" customHeight="1" x14ac:dyDescent="0.3">
      <c r="A349" s="24" t="s">
        <v>20</v>
      </c>
      <c r="B349" s="25" t="s">
        <v>141</v>
      </c>
      <c r="C349" s="26">
        <v>1993</v>
      </c>
      <c r="D349" s="27" t="s">
        <v>12</v>
      </c>
      <c r="E349" s="27" t="s">
        <v>545</v>
      </c>
      <c r="F349" s="24"/>
      <c r="G349" s="24"/>
      <c r="H349" s="24"/>
      <c r="I349" s="24" t="s">
        <v>567</v>
      </c>
      <c r="J349" s="197" t="str">
        <f t="shared" si="18"/>
        <v>851100311</v>
      </c>
      <c r="K349" s="28" t="s">
        <v>511</v>
      </c>
      <c r="L349" s="29">
        <v>4</v>
      </c>
      <c r="M349" s="88"/>
      <c r="N349" s="88"/>
      <c r="O349" s="165"/>
      <c r="P349" s="88"/>
      <c r="Q349" s="29"/>
      <c r="R349" s="30">
        <v>80000</v>
      </c>
      <c r="S349" s="22">
        <f t="shared" si="19"/>
        <v>91160</v>
      </c>
      <c r="T349" s="22"/>
      <c r="U349" s="116"/>
      <c r="V349" s="111"/>
      <c r="W349" s="15"/>
    </row>
    <row r="350" spans="1:25" s="32" customFormat="1" ht="15.75" customHeight="1" x14ac:dyDescent="0.3">
      <c r="A350" s="24" t="s">
        <v>24</v>
      </c>
      <c r="B350" s="25" t="s">
        <v>158</v>
      </c>
      <c r="C350" s="26">
        <v>1973</v>
      </c>
      <c r="D350" s="27" t="s">
        <v>87</v>
      </c>
      <c r="E350" s="27" t="s">
        <v>87</v>
      </c>
      <c r="F350" s="24"/>
      <c r="G350" s="24"/>
      <c r="H350" s="24"/>
      <c r="I350" s="24" t="s">
        <v>562</v>
      </c>
      <c r="J350" s="197" t="str">
        <f t="shared" si="18"/>
        <v>852500701</v>
      </c>
      <c r="K350" s="28" t="s">
        <v>249</v>
      </c>
      <c r="L350" s="29">
        <v>4</v>
      </c>
      <c r="M350" s="88"/>
      <c r="N350" s="88"/>
      <c r="O350" s="165"/>
      <c r="P350" s="88"/>
      <c r="Q350" s="29"/>
      <c r="R350" s="30">
        <v>73538</v>
      </c>
      <c r="S350" s="22">
        <f t="shared" si="19"/>
        <v>83796.551000000007</v>
      </c>
      <c r="T350" s="22"/>
      <c r="U350" s="116"/>
      <c r="V350" s="111"/>
      <c r="W350" s="15"/>
    </row>
    <row r="351" spans="1:25" s="32" customFormat="1" ht="15.75" customHeight="1" x14ac:dyDescent="0.3">
      <c r="A351" s="24" t="s">
        <v>90</v>
      </c>
      <c r="B351" s="25" t="s">
        <v>150</v>
      </c>
      <c r="C351" s="26">
        <v>1988</v>
      </c>
      <c r="D351" s="27" t="s">
        <v>87</v>
      </c>
      <c r="E351" s="27" t="s">
        <v>344</v>
      </c>
      <c r="F351" s="24"/>
      <c r="G351" s="24"/>
      <c r="H351" s="24"/>
      <c r="I351" s="24" t="s">
        <v>562</v>
      </c>
      <c r="J351" s="197" t="str">
        <f t="shared" si="18"/>
        <v>852500421</v>
      </c>
      <c r="K351" s="28" t="s">
        <v>1</v>
      </c>
      <c r="L351" s="29">
        <v>4</v>
      </c>
      <c r="M351" s="88"/>
      <c r="N351" s="88"/>
      <c r="O351" s="165"/>
      <c r="P351" s="88"/>
      <c r="Q351" s="29"/>
      <c r="R351" s="30">
        <v>347047</v>
      </c>
      <c r="S351" s="22">
        <f t="shared" si="19"/>
        <v>395460.05650000001</v>
      </c>
      <c r="T351" s="22"/>
      <c r="U351" s="116"/>
      <c r="V351" s="111"/>
      <c r="W351" s="15"/>
    </row>
    <row r="352" spans="1:25" s="32" customFormat="1" ht="15.75" customHeight="1" x14ac:dyDescent="0.3">
      <c r="A352" s="24" t="s">
        <v>90</v>
      </c>
      <c r="B352" s="25" t="s">
        <v>150</v>
      </c>
      <c r="C352" s="26">
        <v>1988</v>
      </c>
      <c r="D352" s="27" t="s">
        <v>12</v>
      </c>
      <c r="E352" s="27" t="s">
        <v>545</v>
      </c>
      <c r="F352" s="24"/>
      <c r="G352" s="24"/>
      <c r="H352" s="24"/>
      <c r="I352" s="24" t="s">
        <v>567</v>
      </c>
      <c r="J352" s="197" t="str">
        <f t="shared" si="18"/>
        <v>851100421</v>
      </c>
      <c r="K352" s="28" t="s">
        <v>510</v>
      </c>
      <c r="L352" s="29">
        <v>4</v>
      </c>
      <c r="M352" s="88"/>
      <c r="N352" s="88"/>
      <c r="O352" s="165"/>
      <c r="P352" s="88"/>
      <c r="Q352" s="29"/>
      <c r="R352" s="30">
        <v>40000</v>
      </c>
      <c r="S352" s="22">
        <f t="shared" si="19"/>
        <v>45580</v>
      </c>
      <c r="T352" s="22"/>
      <c r="U352" s="116"/>
      <c r="V352" s="111"/>
      <c r="W352" s="15"/>
    </row>
    <row r="353" spans="1:25" s="32" customFormat="1" ht="15.75" customHeight="1" x14ac:dyDescent="0.3">
      <c r="A353" s="17" t="s">
        <v>25</v>
      </c>
      <c r="B353" s="21" t="s">
        <v>105</v>
      </c>
      <c r="C353" s="18">
        <v>1994</v>
      </c>
      <c r="D353" s="19" t="s">
        <v>12</v>
      </c>
      <c r="E353" s="27" t="s">
        <v>545</v>
      </c>
      <c r="F353" s="24"/>
      <c r="G353" s="24"/>
      <c r="H353" s="24"/>
      <c r="I353" s="24" t="s">
        <v>567</v>
      </c>
      <c r="J353" s="197" t="str">
        <f t="shared" si="18"/>
        <v>851100059</v>
      </c>
      <c r="K353" s="23" t="s">
        <v>510</v>
      </c>
      <c r="L353" s="20">
        <v>4</v>
      </c>
      <c r="M353" s="89"/>
      <c r="N353" s="89"/>
      <c r="O353" s="163"/>
      <c r="P353" s="89"/>
      <c r="Q353" s="20"/>
      <c r="R353" s="30">
        <v>40000</v>
      </c>
      <c r="S353" s="22">
        <f t="shared" si="19"/>
        <v>45580</v>
      </c>
      <c r="T353" s="22"/>
      <c r="U353" s="116"/>
      <c r="V353" s="111"/>
      <c r="W353" s="15"/>
    </row>
    <row r="354" spans="1:25" s="32" customFormat="1" ht="15.75" customHeight="1" x14ac:dyDescent="0.3">
      <c r="A354" s="17" t="s">
        <v>620</v>
      </c>
      <c r="B354" s="21" t="s">
        <v>180</v>
      </c>
      <c r="C354" s="18"/>
      <c r="D354" s="19" t="s">
        <v>0</v>
      </c>
      <c r="E354" s="19" t="s">
        <v>0</v>
      </c>
      <c r="F354" s="17"/>
      <c r="G354" s="17"/>
      <c r="H354" s="17"/>
      <c r="I354" s="17" t="s">
        <v>594</v>
      </c>
      <c r="J354" s="197" t="str">
        <f t="shared" si="18"/>
        <v>820009430</v>
      </c>
      <c r="K354" s="35" t="s">
        <v>310</v>
      </c>
      <c r="L354" s="20">
        <v>4</v>
      </c>
      <c r="M354" s="89"/>
      <c r="N354" s="89"/>
      <c r="O354" s="163"/>
      <c r="P354" s="89"/>
      <c r="Q354" s="20"/>
      <c r="R354" s="30">
        <v>120000</v>
      </c>
      <c r="S354" s="22">
        <f t="shared" si="19"/>
        <v>136740</v>
      </c>
      <c r="T354" s="22"/>
      <c r="U354" s="116"/>
      <c r="V354" s="111"/>
      <c r="W354" s="14"/>
      <c r="X354" s="14"/>
      <c r="Y354" s="14"/>
    </row>
    <row r="355" spans="1:25" s="32" customFormat="1" ht="15.75" customHeight="1" x14ac:dyDescent="0.3">
      <c r="A355" s="17" t="s">
        <v>636</v>
      </c>
      <c r="B355" s="21" t="s">
        <v>180</v>
      </c>
      <c r="C355" s="18"/>
      <c r="D355" s="19" t="s">
        <v>12</v>
      </c>
      <c r="E355" s="19" t="s">
        <v>344</v>
      </c>
      <c r="F355" s="17"/>
      <c r="G355" s="17"/>
      <c r="H355" s="17"/>
      <c r="I355" s="17" t="s">
        <v>637</v>
      </c>
      <c r="J355" s="197" t="str">
        <f t="shared" si="18"/>
        <v>851809019</v>
      </c>
      <c r="K355" s="23" t="s">
        <v>315</v>
      </c>
      <c r="L355" s="20">
        <v>4</v>
      </c>
      <c r="M355" s="89"/>
      <c r="N355" s="89"/>
      <c r="O355" s="163"/>
      <c r="P355" s="89"/>
      <c r="Q355" s="20"/>
      <c r="R355" s="30">
        <v>1000000</v>
      </c>
      <c r="S355" s="22">
        <f t="shared" si="19"/>
        <v>1139500</v>
      </c>
      <c r="T355" s="22"/>
      <c r="U355" s="116"/>
      <c r="V355" s="111"/>
      <c r="W355" s="15"/>
      <c r="X355" s="14"/>
      <c r="Y355" s="14"/>
    </row>
    <row r="356" spans="1:25" s="32" customFormat="1" ht="15.75" customHeight="1" x14ac:dyDescent="0.3">
      <c r="A356" s="17" t="s">
        <v>627</v>
      </c>
      <c r="B356" s="21" t="s">
        <v>180</v>
      </c>
      <c r="C356" s="18"/>
      <c r="D356" s="19" t="s">
        <v>351</v>
      </c>
      <c r="E356" s="27" t="s">
        <v>351</v>
      </c>
      <c r="F356" s="24"/>
      <c r="G356" s="24"/>
      <c r="H356" s="24"/>
      <c r="I356" s="24" t="s">
        <v>628</v>
      </c>
      <c r="J356" s="197" t="str">
        <f t="shared" si="18"/>
        <v>000000000</v>
      </c>
      <c r="K356" s="23" t="s">
        <v>352</v>
      </c>
      <c r="L356" s="20">
        <v>4</v>
      </c>
      <c r="M356" s="89"/>
      <c r="N356" s="89"/>
      <c r="O356" s="163"/>
      <c r="P356" s="89"/>
      <c r="Q356" s="20"/>
      <c r="R356" s="30">
        <v>54561680</v>
      </c>
      <c r="S356" s="22">
        <v>54561680</v>
      </c>
      <c r="T356" s="22"/>
      <c r="U356" s="116"/>
      <c r="V356" s="111"/>
      <c r="W356" s="14"/>
      <c r="X356" s="14"/>
      <c r="Y356" s="14"/>
    </row>
    <row r="357" spans="1:25" s="32" customFormat="1" ht="15.75" customHeight="1" x14ac:dyDescent="0.3">
      <c r="A357" s="17" t="s">
        <v>588</v>
      </c>
      <c r="B357" s="21" t="s">
        <v>180</v>
      </c>
      <c r="C357" s="18"/>
      <c r="D357" s="19" t="s">
        <v>351</v>
      </c>
      <c r="E357" s="27" t="s">
        <v>351</v>
      </c>
      <c r="F357" s="24"/>
      <c r="G357" s="24"/>
      <c r="H357" s="24"/>
      <c r="I357" s="24" t="s">
        <v>618</v>
      </c>
      <c r="J357" s="197" t="str">
        <f t="shared" si="18"/>
        <v>832409061</v>
      </c>
      <c r="K357" s="23" t="s">
        <v>354</v>
      </c>
      <c r="L357" s="20">
        <v>4</v>
      </c>
      <c r="M357" s="89"/>
      <c r="N357" s="89"/>
      <c r="O357" s="163"/>
      <c r="P357" s="89"/>
      <c r="Q357" s="20"/>
      <c r="R357" s="30">
        <v>454970</v>
      </c>
      <c r="S357" s="22">
        <f t="shared" ref="S357:S388" si="20">IF(L357=1,R357+R357*$C$627,IF(L357=2,R357+R357*$C$628,IF(L357=3,R357+R357*$C$629,IF(L357=4,R357+R357*$C$630,IF(L357=5,R357+R357*$C$631,IF(L357=6,R357+R357*$C$632))))))</f>
        <v>518438.315</v>
      </c>
      <c r="T357" s="22"/>
      <c r="U357" s="116"/>
      <c r="V357" s="111"/>
      <c r="W357" s="158"/>
      <c r="X357" s="158"/>
      <c r="Y357" s="158"/>
    </row>
    <row r="358" spans="1:25" s="32" customFormat="1" ht="15.75" customHeight="1" x14ac:dyDescent="0.3">
      <c r="A358" s="17" t="s">
        <v>588</v>
      </c>
      <c r="B358" s="21" t="s">
        <v>180</v>
      </c>
      <c r="C358" s="18"/>
      <c r="D358" s="19" t="s">
        <v>351</v>
      </c>
      <c r="E358" s="27" t="s">
        <v>351</v>
      </c>
      <c r="F358" s="24"/>
      <c r="G358" s="24"/>
      <c r="H358" s="24"/>
      <c r="I358" s="24" t="s">
        <v>640</v>
      </c>
      <c r="J358" s="197" t="str">
        <f t="shared" si="18"/>
        <v>851009061</v>
      </c>
      <c r="K358" s="23" t="s">
        <v>357</v>
      </c>
      <c r="L358" s="20">
        <v>4</v>
      </c>
      <c r="M358" s="89"/>
      <c r="N358" s="89"/>
      <c r="O358" s="163"/>
      <c r="P358" s="89"/>
      <c r="Q358" s="20"/>
      <c r="R358" s="30">
        <v>2729818</v>
      </c>
      <c r="S358" s="22">
        <f t="shared" si="20"/>
        <v>3110627.611</v>
      </c>
      <c r="T358" s="22"/>
      <c r="U358" s="116"/>
      <c r="V358" s="111"/>
      <c r="W358" s="14"/>
      <c r="X358" s="14"/>
      <c r="Y358" s="14"/>
    </row>
    <row r="359" spans="1:25" s="32" customFormat="1" ht="15.75" customHeight="1" x14ac:dyDescent="0.3">
      <c r="A359" s="17" t="s">
        <v>588</v>
      </c>
      <c r="B359" s="21" t="s">
        <v>180</v>
      </c>
      <c r="C359" s="18"/>
      <c r="D359" s="19" t="s">
        <v>351</v>
      </c>
      <c r="E359" s="27" t="s">
        <v>351</v>
      </c>
      <c r="F359" s="24"/>
      <c r="G359" s="24"/>
      <c r="H359" s="24"/>
      <c r="I359" s="24" t="s">
        <v>618</v>
      </c>
      <c r="J359" s="197" t="str">
        <f t="shared" si="18"/>
        <v>832409061</v>
      </c>
      <c r="K359" s="23" t="s">
        <v>355</v>
      </c>
      <c r="L359" s="20">
        <v>4</v>
      </c>
      <c r="M359" s="89"/>
      <c r="N359" s="89"/>
      <c r="O359" s="163"/>
      <c r="P359" s="89"/>
      <c r="Q359" s="20"/>
      <c r="R359" s="30">
        <v>454970</v>
      </c>
      <c r="S359" s="22">
        <f t="shared" si="20"/>
        <v>518438.315</v>
      </c>
      <c r="T359" s="22"/>
      <c r="U359" s="116"/>
      <c r="V359" s="111"/>
      <c r="W359" s="14"/>
      <c r="X359" s="14"/>
      <c r="Y359" s="14"/>
    </row>
    <row r="360" spans="1:25" s="32" customFormat="1" ht="15.75" customHeight="1" x14ac:dyDescent="0.3">
      <c r="A360" s="17" t="s">
        <v>588</v>
      </c>
      <c r="B360" s="21" t="s">
        <v>180</v>
      </c>
      <c r="C360" s="18"/>
      <c r="D360" s="19" t="s">
        <v>351</v>
      </c>
      <c r="E360" s="27" t="s">
        <v>351</v>
      </c>
      <c r="F360" s="24"/>
      <c r="G360" s="24"/>
      <c r="H360" s="24"/>
      <c r="I360" s="24" t="s">
        <v>603</v>
      </c>
      <c r="J360" s="197" t="str">
        <f t="shared" si="18"/>
        <v>832609061</v>
      </c>
      <c r="K360" s="23" t="s">
        <v>412</v>
      </c>
      <c r="L360" s="20">
        <v>4</v>
      </c>
      <c r="M360" s="89"/>
      <c r="N360" s="89"/>
      <c r="O360" s="163"/>
      <c r="P360" s="89"/>
      <c r="Q360" s="20"/>
      <c r="R360" s="30">
        <v>300000</v>
      </c>
      <c r="S360" s="22">
        <f t="shared" si="20"/>
        <v>341850</v>
      </c>
      <c r="T360" s="22"/>
      <c r="U360" s="116"/>
      <c r="V360" s="111" t="s">
        <v>418</v>
      </c>
      <c r="W360" s="14"/>
      <c r="X360" s="14"/>
      <c r="Y360" s="14"/>
    </row>
    <row r="361" spans="1:25" s="32" customFormat="1" ht="15.75" customHeight="1" x14ac:dyDescent="0.3">
      <c r="A361" s="17" t="s">
        <v>648</v>
      </c>
      <c r="B361" s="21" t="s">
        <v>180</v>
      </c>
      <c r="C361" s="18"/>
      <c r="D361" s="19" t="s">
        <v>351</v>
      </c>
      <c r="E361" s="27" t="s">
        <v>351</v>
      </c>
      <c r="F361" s="24"/>
      <c r="G361" s="24"/>
      <c r="H361" s="24"/>
      <c r="I361" s="24" t="s">
        <v>584</v>
      </c>
      <c r="J361" s="197" t="str">
        <f t="shared" si="18"/>
        <v>830009421</v>
      </c>
      <c r="K361" s="23" t="s">
        <v>358</v>
      </c>
      <c r="L361" s="20">
        <v>4</v>
      </c>
      <c r="M361" s="89"/>
      <c r="N361" s="89"/>
      <c r="O361" s="163"/>
      <c r="P361" s="89"/>
      <c r="Q361" s="20"/>
      <c r="R361" s="30">
        <v>1873404</v>
      </c>
      <c r="S361" s="22">
        <f t="shared" si="20"/>
        <v>2134743.858</v>
      </c>
      <c r="T361" s="22"/>
      <c r="U361" s="116"/>
      <c r="V361" s="111"/>
      <c r="W361" s="14"/>
      <c r="X361" s="14"/>
      <c r="Y361" s="14"/>
    </row>
    <row r="362" spans="1:25" s="32" customFormat="1" ht="15.75" customHeight="1" x14ac:dyDescent="0.3">
      <c r="A362" s="17" t="s">
        <v>26</v>
      </c>
      <c r="B362" s="21" t="s">
        <v>180</v>
      </c>
      <c r="C362" s="18"/>
      <c r="D362" s="19" t="s">
        <v>351</v>
      </c>
      <c r="E362" s="27" t="s">
        <v>351</v>
      </c>
      <c r="F362" s="24"/>
      <c r="G362" s="24"/>
      <c r="H362" s="24"/>
      <c r="I362" s="24" t="s">
        <v>622</v>
      </c>
      <c r="J362" s="197" t="str">
        <f t="shared" si="18"/>
        <v>842109999</v>
      </c>
      <c r="K362" s="23" t="s">
        <v>353</v>
      </c>
      <c r="L362" s="20">
        <v>4</v>
      </c>
      <c r="M362" s="89"/>
      <c r="N362" s="89"/>
      <c r="O362" s="163"/>
      <c r="P362" s="89"/>
      <c r="Q362" s="20"/>
      <c r="R362" s="30">
        <v>4855992</v>
      </c>
      <c r="S362" s="22">
        <f t="shared" si="20"/>
        <v>5533402.8839999996</v>
      </c>
      <c r="T362" s="22"/>
      <c r="U362" s="116"/>
      <c r="V362" s="111"/>
      <c r="W362" s="14"/>
      <c r="X362" s="14"/>
      <c r="Y362" s="14"/>
    </row>
    <row r="363" spans="1:25" s="32" customFormat="1" ht="15.75" customHeight="1" x14ac:dyDescent="0.3">
      <c r="A363" s="17" t="s">
        <v>633</v>
      </c>
      <c r="B363" s="21" t="s">
        <v>180</v>
      </c>
      <c r="C363" s="18"/>
      <c r="D363" s="27" t="s">
        <v>91</v>
      </c>
      <c r="E363" s="27" t="s">
        <v>91</v>
      </c>
      <c r="F363" s="24"/>
      <c r="G363" s="24"/>
      <c r="H363" s="24"/>
      <c r="I363" s="24" t="s">
        <v>645</v>
      </c>
      <c r="J363" s="31" t="str">
        <f t="shared" si="18"/>
        <v>840609420</v>
      </c>
      <c r="K363" s="28" t="s">
        <v>718</v>
      </c>
      <c r="L363" s="20">
        <v>4</v>
      </c>
      <c r="M363" s="89"/>
      <c r="N363" s="89"/>
      <c r="O363" s="163"/>
      <c r="P363" s="89"/>
      <c r="Q363" s="20"/>
      <c r="R363" s="30">
        <v>9461705</v>
      </c>
      <c r="S363" s="22">
        <f t="shared" si="20"/>
        <v>10781612.8475</v>
      </c>
      <c r="T363" s="22"/>
      <c r="U363" s="116"/>
      <c r="V363" s="111"/>
      <c r="W363" s="14"/>
      <c r="X363" s="14"/>
      <c r="Y363" s="14"/>
    </row>
    <row r="364" spans="1:25" s="32" customFormat="1" ht="15.75" customHeight="1" x14ac:dyDescent="0.3">
      <c r="A364" s="17" t="s">
        <v>633</v>
      </c>
      <c r="B364" s="21" t="s">
        <v>180</v>
      </c>
      <c r="C364" s="18"/>
      <c r="D364" s="27" t="s">
        <v>91</v>
      </c>
      <c r="E364" s="27" t="s">
        <v>91</v>
      </c>
      <c r="F364" s="24"/>
      <c r="G364" s="24"/>
      <c r="H364" s="24"/>
      <c r="I364" s="24" t="s">
        <v>646</v>
      </c>
      <c r="J364" s="31" t="str">
        <f t="shared" si="18"/>
        <v>840809420</v>
      </c>
      <c r="K364" s="28" t="s">
        <v>719</v>
      </c>
      <c r="L364" s="20">
        <v>4</v>
      </c>
      <c r="M364" s="89"/>
      <c r="N364" s="89"/>
      <c r="O364" s="163"/>
      <c r="P364" s="89"/>
      <c r="Q364" s="20"/>
      <c r="R364" s="30">
        <v>9461705</v>
      </c>
      <c r="S364" s="22">
        <f t="shared" si="20"/>
        <v>10781612.8475</v>
      </c>
      <c r="T364" s="22"/>
      <c r="U364" s="116"/>
      <c r="V364" s="111"/>
      <c r="W364" s="14"/>
      <c r="X364" s="14"/>
      <c r="Y364" s="14"/>
    </row>
    <row r="365" spans="1:25" s="32" customFormat="1" ht="15.75" customHeight="1" x14ac:dyDescent="0.3">
      <c r="A365" s="17" t="s">
        <v>619</v>
      </c>
      <c r="B365" s="21" t="s">
        <v>180</v>
      </c>
      <c r="C365" s="18"/>
      <c r="D365" s="19" t="s">
        <v>12</v>
      </c>
      <c r="E365" s="19" t="s">
        <v>345</v>
      </c>
      <c r="F365" s="17"/>
      <c r="G365" s="17"/>
      <c r="H365" s="17"/>
      <c r="I365" s="17" t="s">
        <v>598</v>
      </c>
      <c r="J365" s="197" t="str">
        <f t="shared" si="18"/>
        <v>861109002</v>
      </c>
      <c r="K365" s="23" t="s">
        <v>343</v>
      </c>
      <c r="L365" s="20">
        <v>4</v>
      </c>
      <c r="M365" s="89"/>
      <c r="N365" s="89"/>
      <c r="O365" s="163"/>
      <c r="P365" s="89"/>
      <c r="Q365" s="20"/>
      <c r="R365" s="30">
        <v>30000</v>
      </c>
      <c r="S365" s="22">
        <f t="shared" si="20"/>
        <v>34185</v>
      </c>
      <c r="T365" s="22"/>
      <c r="U365" s="116"/>
      <c r="V365" s="111"/>
      <c r="W365" s="15"/>
    </row>
    <row r="366" spans="1:25" s="32" customFormat="1" ht="15.75" customHeight="1" x14ac:dyDescent="0.3">
      <c r="A366" s="17" t="s">
        <v>588</v>
      </c>
      <c r="B366" s="21" t="s">
        <v>180</v>
      </c>
      <c r="C366" s="18"/>
      <c r="D366" s="19" t="s">
        <v>0</v>
      </c>
      <c r="E366" s="19" t="s">
        <v>345</v>
      </c>
      <c r="F366" s="17"/>
      <c r="G366" s="17"/>
      <c r="H366" s="17"/>
      <c r="I366" s="17" t="s">
        <v>617</v>
      </c>
      <c r="J366" s="197" t="str">
        <f t="shared" si="18"/>
        <v>820109061</v>
      </c>
      <c r="K366" s="23" t="s">
        <v>309</v>
      </c>
      <c r="L366" s="20">
        <v>4</v>
      </c>
      <c r="M366" s="89"/>
      <c r="N366" s="89"/>
      <c r="O366" s="163"/>
      <c r="P366" s="89"/>
      <c r="Q366" s="20"/>
      <c r="R366" s="30">
        <v>200000</v>
      </c>
      <c r="S366" s="22">
        <f t="shared" si="20"/>
        <v>227900</v>
      </c>
      <c r="T366" s="22"/>
      <c r="U366" s="116"/>
      <c r="V366" s="111"/>
      <c r="W366" s="14"/>
      <c r="X366" s="14"/>
      <c r="Y366" s="14"/>
    </row>
    <row r="367" spans="1:25" s="32" customFormat="1" ht="15.75" customHeight="1" x14ac:dyDescent="0.3">
      <c r="A367" s="17" t="s">
        <v>588</v>
      </c>
      <c r="B367" s="21" t="s">
        <v>180</v>
      </c>
      <c r="C367" s="18"/>
      <c r="D367" s="19" t="s">
        <v>12</v>
      </c>
      <c r="E367" s="19" t="s">
        <v>345</v>
      </c>
      <c r="F367" s="17"/>
      <c r="G367" s="17"/>
      <c r="H367" s="17"/>
      <c r="I367" s="17" t="s">
        <v>658</v>
      </c>
      <c r="J367" s="197" t="str">
        <f t="shared" si="18"/>
        <v>861609061</v>
      </c>
      <c r="K367" s="23" t="s">
        <v>313</v>
      </c>
      <c r="L367" s="20">
        <v>4</v>
      </c>
      <c r="M367" s="89"/>
      <c r="N367" s="89"/>
      <c r="O367" s="163"/>
      <c r="P367" s="89"/>
      <c r="Q367" s="20"/>
      <c r="R367" s="30">
        <v>1700000</v>
      </c>
      <c r="S367" s="22">
        <f t="shared" si="20"/>
        <v>1937150</v>
      </c>
      <c r="T367" s="22"/>
      <c r="U367" s="116"/>
      <c r="V367" s="111"/>
      <c r="W367" s="14"/>
      <c r="X367" s="14"/>
      <c r="Y367" s="14"/>
    </row>
    <row r="368" spans="1:25" s="32" customFormat="1" ht="15.75" customHeight="1" x14ac:dyDescent="0.3">
      <c r="A368" s="17" t="s">
        <v>588</v>
      </c>
      <c r="B368" s="21" t="s">
        <v>180</v>
      </c>
      <c r="C368" s="18"/>
      <c r="D368" s="19" t="s">
        <v>12</v>
      </c>
      <c r="E368" s="19" t="s">
        <v>345</v>
      </c>
      <c r="F368" s="17"/>
      <c r="G368" s="17"/>
      <c r="H368" s="17"/>
      <c r="I368" s="17" t="s">
        <v>637</v>
      </c>
      <c r="J368" s="197" t="str">
        <f t="shared" si="18"/>
        <v>851809061</v>
      </c>
      <c r="K368" s="35" t="s">
        <v>314</v>
      </c>
      <c r="L368" s="20">
        <v>4</v>
      </c>
      <c r="M368" s="89"/>
      <c r="N368" s="89"/>
      <c r="O368" s="163"/>
      <c r="P368" s="89"/>
      <c r="Q368" s="20"/>
      <c r="R368" s="30">
        <v>400000</v>
      </c>
      <c r="S368" s="22">
        <f t="shared" si="20"/>
        <v>455800</v>
      </c>
      <c r="T368" s="22"/>
      <c r="U368" s="116"/>
      <c r="V368" s="111"/>
      <c r="W368" s="14"/>
      <c r="X368" s="14"/>
      <c r="Y368" s="14"/>
    </row>
    <row r="369" spans="1:25" s="32" customFormat="1" ht="15.75" customHeight="1" x14ac:dyDescent="0.3">
      <c r="A369" s="17" t="s">
        <v>588</v>
      </c>
      <c r="B369" s="21" t="s">
        <v>180</v>
      </c>
      <c r="C369" s="18"/>
      <c r="D369" s="19" t="s">
        <v>12</v>
      </c>
      <c r="E369" s="19" t="s">
        <v>345</v>
      </c>
      <c r="F369" s="17"/>
      <c r="G369" s="17"/>
      <c r="H369" s="17"/>
      <c r="I369" s="17" t="s">
        <v>608</v>
      </c>
      <c r="J369" s="197" t="str">
        <f t="shared" si="18"/>
        <v>851209061</v>
      </c>
      <c r="K369" s="23" t="s">
        <v>360</v>
      </c>
      <c r="L369" s="20">
        <v>4</v>
      </c>
      <c r="M369" s="89"/>
      <c r="N369" s="89"/>
      <c r="O369" s="163"/>
      <c r="P369" s="89"/>
      <c r="Q369" s="20"/>
      <c r="R369" s="30">
        <v>600000</v>
      </c>
      <c r="S369" s="22">
        <f t="shared" si="20"/>
        <v>683700</v>
      </c>
      <c r="T369" s="22"/>
      <c r="U369" s="116"/>
      <c r="V369" s="111"/>
      <c r="W369" s="14"/>
      <c r="X369" s="14"/>
      <c r="Y369" s="14"/>
    </row>
    <row r="370" spans="1:25" s="32" customFormat="1" ht="15.75" customHeight="1" x14ac:dyDescent="0.3">
      <c r="A370" s="17" t="s">
        <v>588</v>
      </c>
      <c r="B370" s="21" t="s">
        <v>180</v>
      </c>
      <c r="C370" s="18"/>
      <c r="D370" s="19" t="s">
        <v>12</v>
      </c>
      <c r="E370" s="19" t="s">
        <v>345</v>
      </c>
      <c r="F370" s="17"/>
      <c r="G370" s="17"/>
      <c r="H370" s="17"/>
      <c r="I370" s="24" t="s">
        <v>567</v>
      </c>
      <c r="J370" s="197" t="str">
        <f t="shared" si="18"/>
        <v>851109061</v>
      </c>
      <c r="K370" s="23" t="s">
        <v>316</v>
      </c>
      <c r="L370" s="20">
        <v>4</v>
      </c>
      <c r="M370" s="89"/>
      <c r="N370" s="89"/>
      <c r="O370" s="163"/>
      <c r="P370" s="89"/>
      <c r="Q370" s="20"/>
      <c r="R370" s="30">
        <v>500000</v>
      </c>
      <c r="S370" s="22">
        <f t="shared" si="20"/>
        <v>569750</v>
      </c>
      <c r="T370" s="22"/>
      <c r="U370" s="116"/>
      <c r="V370" s="111"/>
      <c r="W370" s="14"/>
      <c r="X370" s="14"/>
      <c r="Y370" s="14"/>
    </row>
    <row r="371" spans="1:25" ht="15.75" customHeight="1" x14ac:dyDescent="0.3">
      <c r="A371" s="17" t="s">
        <v>588</v>
      </c>
      <c r="B371" s="21" t="s">
        <v>180</v>
      </c>
      <c r="C371" s="18"/>
      <c r="D371" s="19" t="s">
        <v>12</v>
      </c>
      <c r="E371" s="19" t="s">
        <v>345</v>
      </c>
      <c r="F371" s="17"/>
      <c r="G371" s="17"/>
      <c r="H371" s="17"/>
      <c r="I371" s="17" t="s">
        <v>639</v>
      </c>
      <c r="J371" s="197" t="str">
        <f t="shared" si="18"/>
        <v>861809061</v>
      </c>
      <c r="K371" s="23" t="s">
        <v>342</v>
      </c>
      <c r="L371" s="20">
        <v>4</v>
      </c>
      <c r="M371" s="89"/>
      <c r="N371" s="89"/>
      <c r="O371" s="163"/>
      <c r="P371" s="89"/>
      <c r="Q371" s="20"/>
      <c r="R371" s="30">
        <v>200000</v>
      </c>
      <c r="S371" s="22">
        <f t="shared" si="20"/>
        <v>227900</v>
      </c>
      <c r="T371" s="22"/>
      <c r="U371" s="116"/>
      <c r="V371" s="111"/>
    </row>
    <row r="372" spans="1:25" ht="15.75" customHeight="1" x14ac:dyDescent="0.3">
      <c r="A372" s="17" t="s">
        <v>588</v>
      </c>
      <c r="B372" s="21" t="s">
        <v>180</v>
      </c>
      <c r="C372" s="18"/>
      <c r="D372" s="19" t="s">
        <v>12</v>
      </c>
      <c r="E372" s="19" t="s">
        <v>345</v>
      </c>
      <c r="F372" s="17"/>
      <c r="G372" s="17"/>
      <c r="H372" s="17"/>
      <c r="I372" s="17" t="s">
        <v>641</v>
      </c>
      <c r="J372" s="197" t="str">
        <f t="shared" si="18"/>
        <v>861409061</v>
      </c>
      <c r="K372" s="35" t="s">
        <v>317</v>
      </c>
      <c r="L372" s="20">
        <v>4</v>
      </c>
      <c r="M372" s="89"/>
      <c r="N372" s="89"/>
      <c r="O372" s="163"/>
      <c r="P372" s="89"/>
      <c r="Q372" s="20"/>
      <c r="R372" s="30">
        <v>1000000</v>
      </c>
      <c r="S372" s="22">
        <f t="shared" si="20"/>
        <v>1139500</v>
      </c>
      <c r="T372" s="22"/>
      <c r="U372" s="116"/>
      <c r="V372" s="111"/>
    </row>
    <row r="373" spans="1:25" ht="15.75" customHeight="1" x14ac:dyDescent="0.3">
      <c r="A373" s="48" t="s">
        <v>588</v>
      </c>
      <c r="B373" s="49" t="s">
        <v>180</v>
      </c>
      <c r="C373" s="50"/>
      <c r="D373" s="51" t="s">
        <v>12</v>
      </c>
      <c r="E373" s="51" t="s">
        <v>345</v>
      </c>
      <c r="F373" s="48"/>
      <c r="G373" s="48"/>
      <c r="H373" s="48"/>
      <c r="I373" s="48" t="s">
        <v>642</v>
      </c>
      <c r="J373" s="199" t="str">
        <f t="shared" si="18"/>
        <v>852109061</v>
      </c>
      <c r="K373" s="55" t="s">
        <v>365</v>
      </c>
      <c r="L373" s="53">
        <v>4</v>
      </c>
      <c r="M373" s="90"/>
      <c r="N373" s="90" t="s">
        <v>711</v>
      </c>
      <c r="O373" s="162"/>
      <c r="P373" s="90"/>
      <c r="Q373" s="53"/>
      <c r="R373" s="54">
        <v>400000</v>
      </c>
      <c r="S373" s="54">
        <f t="shared" si="20"/>
        <v>455800</v>
      </c>
      <c r="T373" s="22"/>
      <c r="U373" s="116"/>
      <c r="V373" s="111"/>
    </row>
    <row r="374" spans="1:25" ht="15.75" customHeight="1" x14ac:dyDescent="0.3">
      <c r="A374" s="17" t="s">
        <v>588</v>
      </c>
      <c r="B374" s="21" t="s">
        <v>180</v>
      </c>
      <c r="C374" s="18"/>
      <c r="D374" s="19" t="s">
        <v>12</v>
      </c>
      <c r="E374" s="19" t="s">
        <v>345</v>
      </c>
      <c r="F374" s="17"/>
      <c r="G374" s="17"/>
      <c r="H374" s="17"/>
      <c r="I374" s="17" t="s">
        <v>659</v>
      </c>
      <c r="J374" s="197" t="str">
        <f t="shared" si="18"/>
        <v>810009061</v>
      </c>
      <c r="K374" s="23" t="s">
        <v>318</v>
      </c>
      <c r="L374" s="20">
        <v>4</v>
      </c>
      <c r="M374" s="89"/>
      <c r="N374" s="89"/>
      <c r="O374" s="163"/>
      <c r="P374" s="89"/>
      <c r="Q374" s="20"/>
      <c r="R374" s="30">
        <v>200000</v>
      </c>
      <c r="S374" s="22">
        <f t="shared" si="20"/>
        <v>227900</v>
      </c>
      <c r="T374" s="22"/>
      <c r="U374" s="116"/>
      <c r="V374" s="111"/>
    </row>
    <row r="375" spans="1:25" ht="15.75" customHeight="1" x14ac:dyDescent="0.3">
      <c r="A375" s="24" t="s">
        <v>588</v>
      </c>
      <c r="B375" s="25" t="s">
        <v>180</v>
      </c>
      <c r="C375" s="26"/>
      <c r="D375" s="27" t="s">
        <v>12</v>
      </c>
      <c r="E375" s="27" t="s">
        <v>345</v>
      </c>
      <c r="F375" s="24"/>
      <c r="G375" s="24"/>
      <c r="H375" s="24"/>
      <c r="I375" s="24" t="s">
        <v>643</v>
      </c>
      <c r="J375" s="197" t="str">
        <f t="shared" si="18"/>
        <v>852209061</v>
      </c>
      <c r="K375" s="28" t="s">
        <v>368</v>
      </c>
      <c r="L375" s="29">
        <v>4</v>
      </c>
      <c r="M375" s="88"/>
      <c r="N375" s="88"/>
      <c r="O375" s="165"/>
      <c r="P375" s="88"/>
      <c r="Q375" s="29"/>
      <c r="R375" s="30">
        <v>200000</v>
      </c>
      <c r="S375" s="30">
        <f t="shared" si="20"/>
        <v>227900</v>
      </c>
      <c r="T375" s="22"/>
      <c r="U375" s="116"/>
      <c r="V375" s="111"/>
    </row>
    <row r="376" spans="1:25" s="32" customFormat="1" ht="15.75" customHeight="1" x14ac:dyDescent="0.3">
      <c r="A376" s="17" t="s">
        <v>620</v>
      </c>
      <c r="B376" s="21" t="s">
        <v>180</v>
      </c>
      <c r="C376" s="18"/>
      <c r="D376" s="19" t="s">
        <v>0</v>
      </c>
      <c r="E376" s="19" t="s">
        <v>345</v>
      </c>
      <c r="F376" s="17"/>
      <c r="G376" s="17"/>
      <c r="H376" s="17"/>
      <c r="I376" s="17" t="s">
        <v>580</v>
      </c>
      <c r="J376" s="197" t="str">
        <f t="shared" si="18"/>
        <v>820509430</v>
      </c>
      <c r="K376" s="23" t="s">
        <v>350</v>
      </c>
      <c r="L376" s="20">
        <v>4</v>
      </c>
      <c r="M376" s="89"/>
      <c r="N376" s="89"/>
      <c r="O376" s="163"/>
      <c r="P376" s="89"/>
      <c r="Q376" s="20"/>
      <c r="R376" s="30">
        <v>300000</v>
      </c>
      <c r="S376" s="22">
        <f t="shared" si="20"/>
        <v>341850</v>
      </c>
      <c r="T376" s="22"/>
      <c r="U376" s="116"/>
      <c r="V376" s="111"/>
      <c r="W376" s="14"/>
      <c r="X376" s="14"/>
      <c r="Y376" s="14"/>
    </row>
    <row r="377" spans="1:25" ht="15.75" customHeight="1" x14ac:dyDescent="0.3">
      <c r="A377" s="17" t="s">
        <v>620</v>
      </c>
      <c r="B377" s="21" t="s">
        <v>180</v>
      </c>
      <c r="C377" s="18"/>
      <c r="D377" s="19" t="s">
        <v>0</v>
      </c>
      <c r="E377" s="19" t="s">
        <v>345</v>
      </c>
      <c r="F377" s="17"/>
      <c r="G377" s="17"/>
      <c r="H377" s="17"/>
      <c r="I377" s="17" t="s">
        <v>565</v>
      </c>
      <c r="J377" s="197" t="str">
        <f t="shared" si="18"/>
        <v>820409430</v>
      </c>
      <c r="K377" s="23" t="s">
        <v>312</v>
      </c>
      <c r="L377" s="20">
        <v>4</v>
      </c>
      <c r="M377" s="89"/>
      <c r="N377" s="89"/>
      <c r="O377" s="163"/>
      <c r="P377" s="89"/>
      <c r="Q377" s="20"/>
      <c r="R377" s="30">
        <v>150000</v>
      </c>
      <c r="S377" s="22">
        <f t="shared" si="20"/>
        <v>170925</v>
      </c>
      <c r="T377" s="22"/>
      <c r="U377" s="116"/>
      <c r="V377" s="111"/>
    </row>
    <row r="378" spans="1:25" ht="15.75" customHeight="1" x14ac:dyDescent="0.3">
      <c r="A378" s="24" t="s">
        <v>27</v>
      </c>
      <c r="B378" s="25" t="s">
        <v>119</v>
      </c>
      <c r="C378" s="26">
        <v>2007</v>
      </c>
      <c r="D378" s="27" t="s">
        <v>87</v>
      </c>
      <c r="E378" s="27" t="s">
        <v>344</v>
      </c>
      <c r="F378" s="24"/>
      <c r="G378" s="24"/>
      <c r="H378" s="24"/>
      <c r="I378" s="24" t="s">
        <v>567</v>
      </c>
      <c r="J378" s="197" t="str">
        <f t="shared" si="18"/>
        <v>851100084</v>
      </c>
      <c r="K378" s="28" t="s">
        <v>185</v>
      </c>
      <c r="L378" s="29">
        <v>4</v>
      </c>
      <c r="M378" s="88"/>
      <c r="N378" s="88"/>
      <c r="O378" s="165"/>
      <c r="P378" s="88"/>
      <c r="Q378" s="29"/>
      <c r="R378" s="30">
        <v>195000</v>
      </c>
      <c r="S378" s="22">
        <f t="shared" si="20"/>
        <v>222202.5</v>
      </c>
      <c r="T378" s="22"/>
      <c r="U378" s="116"/>
      <c r="V378" s="111"/>
      <c r="W378" s="15"/>
      <c r="X378" s="32"/>
      <c r="Y378" s="32"/>
    </row>
    <row r="379" spans="1:25" ht="15.75" customHeight="1" x14ac:dyDescent="0.3">
      <c r="A379" s="24" t="s">
        <v>28</v>
      </c>
      <c r="B379" s="25" t="s">
        <v>146</v>
      </c>
      <c r="C379" s="26">
        <v>1990</v>
      </c>
      <c r="D379" s="27" t="s">
        <v>87</v>
      </c>
      <c r="E379" s="27" t="s">
        <v>344</v>
      </c>
      <c r="F379" s="24"/>
      <c r="G379" s="24"/>
      <c r="H379" s="24"/>
      <c r="I379" s="24" t="s">
        <v>567</v>
      </c>
      <c r="J379" s="197" t="str">
        <f t="shared" si="18"/>
        <v>851100351</v>
      </c>
      <c r="K379" s="28" t="s">
        <v>185</v>
      </c>
      <c r="L379" s="29">
        <v>4</v>
      </c>
      <c r="M379" s="88"/>
      <c r="N379" s="88"/>
      <c r="O379" s="165"/>
      <c r="P379" s="88"/>
      <c r="Q379" s="29"/>
      <c r="R379" s="30">
        <v>195000</v>
      </c>
      <c r="S379" s="22">
        <f t="shared" si="20"/>
        <v>222202.5</v>
      </c>
      <c r="T379" s="22"/>
      <c r="U379" s="116"/>
      <c r="V379" s="111"/>
      <c r="W379" s="15"/>
      <c r="X379" s="32"/>
      <c r="Y379" s="32"/>
    </row>
    <row r="380" spans="1:25" ht="15.75" customHeight="1" x14ac:dyDescent="0.3">
      <c r="A380" s="24" t="s">
        <v>45</v>
      </c>
      <c r="B380" s="25" t="s">
        <v>169</v>
      </c>
      <c r="C380" s="26">
        <v>1984</v>
      </c>
      <c r="D380" s="27" t="s">
        <v>345</v>
      </c>
      <c r="E380" s="27" t="s">
        <v>545</v>
      </c>
      <c r="F380" s="24"/>
      <c r="G380" s="24"/>
      <c r="H380" s="24"/>
      <c r="I380" s="24" t="s">
        <v>567</v>
      </c>
      <c r="J380" s="197" t="str">
        <f t="shared" si="18"/>
        <v>851100991</v>
      </c>
      <c r="K380" s="28" t="s">
        <v>513</v>
      </c>
      <c r="L380" s="29">
        <v>4</v>
      </c>
      <c r="M380" s="88"/>
      <c r="N380" s="88"/>
      <c r="O380" s="165"/>
      <c r="P380" s="88"/>
      <c r="Q380" s="29"/>
      <c r="R380" s="30">
        <v>40000</v>
      </c>
      <c r="S380" s="22">
        <f t="shared" si="20"/>
        <v>45580</v>
      </c>
      <c r="T380" s="22"/>
      <c r="U380" s="116"/>
      <c r="V380" s="111"/>
      <c r="W380" s="15"/>
    </row>
    <row r="381" spans="1:25" ht="15.75" customHeight="1" x14ac:dyDescent="0.3">
      <c r="A381" s="24" t="s">
        <v>45</v>
      </c>
      <c r="B381" s="25" t="s">
        <v>169</v>
      </c>
      <c r="C381" s="26">
        <v>1984</v>
      </c>
      <c r="D381" s="27" t="s">
        <v>345</v>
      </c>
      <c r="E381" s="27" t="s">
        <v>545</v>
      </c>
      <c r="F381" s="24"/>
      <c r="G381" s="24"/>
      <c r="H381" s="24"/>
      <c r="I381" s="24" t="s">
        <v>567</v>
      </c>
      <c r="J381" s="197" t="str">
        <f t="shared" si="18"/>
        <v>851100991</v>
      </c>
      <c r="K381" s="28" t="s">
        <v>547</v>
      </c>
      <c r="L381" s="29">
        <v>4</v>
      </c>
      <c r="M381" s="88"/>
      <c r="N381" s="88"/>
      <c r="O381" s="165"/>
      <c r="P381" s="88"/>
      <c r="Q381" s="29"/>
      <c r="R381" s="30">
        <v>400000</v>
      </c>
      <c r="S381" s="22">
        <f t="shared" si="20"/>
        <v>455800</v>
      </c>
      <c r="T381" s="22"/>
      <c r="U381" s="116"/>
      <c r="V381" s="111"/>
      <c r="W381" s="15"/>
    </row>
    <row r="382" spans="1:25" s="32" customFormat="1" ht="15.75" customHeight="1" x14ac:dyDescent="0.3">
      <c r="A382" s="48" t="s">
        <v>45</v>
      </c>
      <c r="B382" s="49" t="s">
        <v>169</v>
      </c>
      <c r="C382" s="50">
        <v>1984</v>
      </c>
      <c r="D382" s="51" t="s">
        <v>12</v>
      </c>
      <c r="E382" s="51" t="s">
        <v>345</v>
      </c>
      <c r="F382" s="48"/>
      <c r="G382" s="48"/>
      <c r="H382" s="48"/>
      <c r="I382" s="48" t="s">
        <v>563</v>
      </c>
      <c r="J382" s="199" t="str">
        <f t="shared" si="18"/>
        <v>852000991</v>
      </c>
      <c r="K382" s="52" t="s">
        <v>203</v>
      </c>
      <c r="L382" s="53">
        <v>4</v>
      </c>
      <c r="M382" s="90"/>
      <c r="N382" s="90" t="s">
        <v>711</v>
      </c>
      <c r="O382" s="162"/>
      <c r="P382" s="90"/>
      <c r="Q382" s="53"/>
      <c r="R382" s="54">
        <v>250000</v>
      </c>
      <c r="S382" s="54">
        <f t="shared" si="20"/>
        <v>284875</v>
      </c>
      <c r="T382" s="22"/>
      <c r="U382" s="116"/>
      <c r="V382" s="111"/>
      <c r="W382" s="15"/>
      <c r="X382" s="14"/>
      <c r="Y382" s="14"/>
    </row>
    <row r="383" spans="1:25" s="32" customFormat="1" ht="15.75" customHeight="1" x14ac:dyDescent="0.3">
      <c r="A383" s="24" t="s">
        <v>29</v>
      </c>
      <c r="B383" s="25" t="s">
        <v>118</v>
      </c>
      <c r="C383" s="26">
        <v>2006</v>
      </c>
      <c r="D383" s="27" t="s">
        <v>87</v>
      </c>
      <c r="E383" s="27" t="s">
        <v>344</v>
      </c>
      <c r="F383" s="24"/>
      <c r="G383" s="24"/>
      <c r="H383" s="24"/>
      <c r="I383" s="24" t="s">
        <v>567</v>
      </c>
      <c r="J383" s="197" t="str">
        <f t="shared" si="18"/>
        <v>851100083</v>
      </c>
      <c r="K383" s="28" t="s">
        <v>185</v>
      </c>
      <c r="L383" s="29">
        <v>4</v>
      </c>
      <c r="M383" s="88"/>
      <c r="N383" s="88"/>
      <c r="O383" s="165"/>
      <c r="P383" s="88"/>
      <c r="Q383" s="29"/>
      <c r="R383" s="30">
        <v>195000</v>
      </c>
      <c r="S383" s="22">
        <f t="shared" si="20"/>
        <v>222202.5</v>
      </c>
      <c r="T383" s="22"/>
      <c r="U383" s="116"/>
      <c r="V383" s="111"/>
      <c r="W383" s="15"/>
    </row>
    <row r="384" spans="1:25" s="32" customFormat="1" ht="15.75" customHeight="1" x14ac:dyDescent="0.3">
      <c r="A384" s="48" t="s">
        <v>32</v>
      </c>
      <c r="B384" s="49" t="s">
        <v>143</v>
      </c>
      <c r="C384" s="50">
        <v>1971</v>
      </c>
      <c r="D384" s="51" t="s">
        <v>12</v>
      </c>
      <c r="E384" s="51" t="s">
        <v>344</v>
      </c>
      <c r="F384" s="48"/>
      <c r="G384" s="48"/>
      <c r="H384" s="48"/>
      <c r="I384" s="48" t="s">
        <v>560</v>
      </c>
      <c r="J384" s="199" t="str">
        <f t="shared" si="18"/>
        <v>861000331</v>
      </c>
      <c r="K384" s="52" t="s">
        <v>252</v>
      </c>
      <c r="L384" s="102">
        <v>4</v>
      </c>
      <c r="M384" s="90"/>
      <c r="N384" s="90" t="s">
        <v>711</v>
      </c>
      <c r="O384" s="162"/>
      <c r="P384" s="90"/>
      <c r="Q384" s="53"/>
      <c r="R384" s="54">
        <v>9150000</v>
      </c>
      <c r="S384" s="54">
        <f t="shared" si="20"/>
        <v>10426425</v>
      </c>
      <c r="T384" s="22"/>
      <c r="U384" s="116"/>
      <c r="V384" s="111"/>
      <c r="W384" s="15"/>
    </row>
    <row r="385" spans="1:25" s="32" customFormat="1" ht="15.75" customHeight="1" x14ac:dyDescent="0.3">
      <c r="A385" s="48" t="s">
        <v>32</v>
      </c>
      <c r="B385" s="49" t="s">
        <v>143</v>
      </c>
      <c r="C385" s="50">
        <v>1971</v>
      </c>
      <c r="D385" s="51" t="s">
        <v>12</v>
      </c>
      <c r="E385" s="51" t="s">
        <v>344</v>
      </c>
      <c r="F385" s="48"/>
      <c r="G385" s="48"/>
      <c r="H385" s="48"/>
      <c r="I385" s="48" t="s">
        <v>560</v>
      </c>
      <c r="J385" s="199" t="str">
        <f t="shared" si="18"/>
        <v>861000331</v>
      </c>
      <c r="K385" s="52" t="s">
        <v>251</v>
      </c>
      <c r="L385" s="102">
        <v>4</v>
      </c>
      <c r="M385" s="90"/>
      <c r="N385" s="90" t="s">
        <v>711</v>
      </c>
      <c r="O385" s="162"/>
      <c r="P385" s="90"/>
      <c r="Q385" s="53"/>
      <c r="R385" s="54">
        <v>2514150</v>
      </c>
      <c r="S385" s="54">
        <f t="shared" si="20"/>
        <v>2864873.9249999998</v>
      </c>
      <c r="T385" s="22"/>
      <c r="U385" s="116"/>
      <c r="V385" s="111"/>
      <c r="W385" s="15"/>
    </row>
    <row r="386" spans="1:25" s="32" customFormat="1" ht="15.75" customHeight="1" x14ac:dyDescent="0.3">
      <c r="A386" s="17" t="s">
        <v>32</v>
      </c>
      <c r="B386" s="21" t="s">
        <v>143</v>
      </c>
      <c r="C386" s="18">
        <v>1971</v>
      </c>
      <c r="D386" s="19" t="s">
        <v>12</v>
      </c>
      <c r="E386" s="19" t="s">
        <v>545</v>
      </c>
      <c r="F386" s="17"/>
      <c r="G386" s="17"/>
      <c r="H386" s="17"/>
      <c r="I386" s="24" t="s">
        <v>567</v>
      </c>
      <c r="J386" s="197" t="str">
        <f t="shared" ref="J386:J449" si="21">CONCATENATE(I386,A386)</f>
        <v>851100331</v>
      </c>
      <c r="K386" s="23" t="s">
        <v>514</v>
      </c>
      <c r="L386" s="20">
        <v>4</v>
      </c>
      <c r="M386" s="89"/>
      <c r="N386" s="89"/>
      <c r="O386" s="163"/>
      <c r="P386" s="89"/>
      <c r="Q386" s="20"/>
      <c r="R386" s="22">
        <v>120000</v>
      </c>
      <c r="S386" s="22">
        <f t="shared" si="20"/>
        <v>136740</v>
      </c>
      <c r="T386" s="22"/>
      <c r="U386" s="116"/>
      <c r="V386" s="111"/>
      <c r="W386" s="15"/>
    </row>
    <row r="387" spans="1:25" s="32" customFormat="1" ht="15.75" customHeight="1" x14ac:dyDescent="0.3">
      <c r="A387" s="17" t="s">
        <v>32</v>
      </c>
      <c r="B387" s="21" t="s">
        <v>143</v>
      </c>
      <c r="C387" s="18">
        <v>1971</v>
      </c>
      <c r="D387" s="19" t="s">
        <v>0</v>
      </c>
      <c r="E387" s="19" t="s">
        <v>345</v>
      </c>
      <c r="F387" s="17"/>
      <c r="G387" s="17"/>
      <c r="H387" s="17"/>
      <c r="I387" s="17" t="s">
        <v>595</v>
      </c>
      <c r="J387" s="197" t="str">
        <f t="shared" si="21"/>
        <v>850000331</v>
      </c>
      <c r="K387" s="23" t="s">
        <v>253</v>
      </c>
      <c r="L387" s="20">
        <v>4</v>
      </c>
      <c r="M387" s="89"/>
      <c r="N387" s="89"/>
      <c r="O387" s="163"/>
      <c r="P387" s="89"/>
      <c r="Q387" s="20"/>
      <c r="R387" s="30">
        <v>15000</v>
      </c>
      <c r="S387" s="22">
        <f t="shared" si="20"/>
        <v>17092.5</v>
      </c>
      <c r="T387" s="22"/>
      <c r="U387" s="116"/>
      <c r="V387" s="111"/>
      <c r="W387" s="15"/>
    </row>
    <row r="388" spans="1:25" s="32" customFormat="1" ht="15.75" customHeight="1" x14ac:dyDescent="0.3">
      <c r="A388" s="17" t="s">
        <v>31</v>
      </c>
      <c r="B388" s="21" t="s">
        <v>139</v>
      </c>
      <c r="C388" s="18">
        <v>1964</v>
      </c>
      <c r="D388" s="19" t="s">
        <v>0</v>
      </c>
      <c r="E388" s="19" t="s">
        <v>0</v>
      </c>
      <c r="F388" s="17"/>
      <c r="G388" s="17"/>
      <c r="H388" s="17"/>
      <c r="I388" s="17" t="s">
        <v>594</v>
      </c>
      <c r="J388" s="197" t="str">
        <f t="shared" si="21"/>
        <v>820000261</v>
      </c>
      <c r="K388" s="23" t="s">
        <v>320</v>
      </c>
      <c r="L388" s="20">
        <v>4</v>
      </c>
      <c r="M388" s="89"/>
      <c r="N388" s="89"/>
      <c r="O388" s="163"/>
      <c r="P388" s="89"/>
      <c r="Q388" s="20"/>
      <c r="R388" s="22">
        <v>25000</v>
      </c>
      <c r="S388" s="22">
        <f t="shared" si="20"/>
        <v>28487.5</v>
      </c>
      <c r="T388" s="22"/>
      <c r="U388" s="116"/>
      <c r="V388" s="111"/>
      <c r="W388" s="15"/>
    </row>
    <row r="389" spans="1:25" s="32" customFormat="1" ht="15.75" customHeight="1" x14ac:dyDescent="0.3">
      <c r="A389" s="48" t="s">
        <v>34</v>
      </c>
      <c r="B389" s="49" t="s">
        <v>162</v>
      </c>
      <c r="C389" s="50">
        <v>1977</v>
      </c>
      <c r="D389" s="51" t="s">
        <v>12</v>
      </c>
      <c r="E389" s="51" t="s">
        <v>344</v>
      </c>
      <c r="F389" s="48"/>
      <c r="G389" s="48"/>
      <c r="H389" s="48"/>
      <c r="I389" s="48" t="s">
        <v>560</v>
      </c>
      <c r="J389" s="199" t="str">
        <f t="shared" si="21"/>
        <v>861000911</v>
      </c>
      <c r="K389" s="52" t="s">
        <v>262</v>
      </c>
      <c r="L389" s="53">
        <v>4</v>
      </c>
      <c r="M389" s="90"/>
      <c r="N389" s="90" t="s">
        <v>711</v>
      </c>
      <c r="O389" s="162"/>
      <c r="P389" s="90"/>
      <c r="Q389" s="53"/>
      <c r="R389" s="54">
        <v>2500000</v>
      </c>
      <c r="S389" s="54">
        <f t="shared" ref="S389:S420" si="22">IF(L389=1,R389+R389*$C$627,IF(L389=2,R389+R389*$C$628,IF(L389=3,R389+R389*$C$629,IF(L389=4,R389+R389*$C$630,IF(L389=5,R389+R389*$C$631,IF(L389=6,R389+R389*$C$632))))))</f>
        <v>2848750</v>
      </c>
      <c r="T389" s="22"/>
      <c r="U389" s="116"/>
      <c r="V389" s="111"/>
      <c r="W389" s="15"/>
    </row>
    <row r="390" spans="1:25" s="32" customFormat="1" ht="15.75" customHeight="1" x14ac:dyDescent="0.3">
      <c r="A390" s="24" t="s">
        <v>35</v>
      </c>
      <c r="B390" s="25" t="s">
        <v>140</v>
      </c>
      <c r="C390" s="26">
        <v>1966</v>
      </c>
      <c r="D390" s="27" t="s">
        <v>87</v>
      </c>
      <c r="E390" s="27" t="s">
        <v>87</v>
      </c>
      <c r="F390" s="24"/>
      <c r="G390" s="24"/>
      <c r="H390" s="24"/>
      <c r="I390" s="24" t="s">
        <v>569</v>
      </c>
      <c r="J390" s="197" t="str">
        <f t="shared" si="21"/>
        <v>840700301</v>
      </c>
      <c r="K390" s="28" t="s">
        <v>4</v>
      </c>
      <c r="L390" s="29">
        <v>4</v>
      </c>
      <c r="M390" s="88"/>
      <c r="N390" s="88"/>
      <c r="O390" s="165"/>
      <c r="P390" s="88"/>
      <c r="Q390" s="29"/>
      <c r="R390" s="30">
        <v>73371</v>
      </c>
      <c r="S390" s="22">
        <f t="shared" si="22"/>
        <v>83606.254499999995</v>
      </c>
      <c r="T390" s="22"/>
      <c r="U390" s="116"/>
      <c r="V390" s="111"/>
      <c r="W390" s="15"/>
    </row>
    <row r="391" spans="1:25" s="32" customFormat="1" ht="15.75" customHeight="1" x14ac:dyDescent="0.3">
      <c r="A391" s="17" t="s">
        <v>36</v>
      </c>
      <c r="B391" s="21" t="s">
        <v>156</v>
      </c>
      <c r="C391" s="18">
        <v>1973</v>
      </c>
      <c r="D391" s="19" t="s">
        <v>0</v>
      </c>
      <c r="E391" s="19" t="s">
        <v>0</v>
      </c>
      <c r="F391" s="17"/>
      <c r="G391" s="17"/>
      <c r="H391" s="17"/>
      <c r="I391" s="17" t="s">
        <v>580</v>
      </c>
      <c r="J391" s="197" t="str">
        <f t="shared" si="21"/>
        <v>820500521</v>
      </c>
      <c r="K391" s="23" t="s">
        <v>201</v>
      </c>
      <c r="L391" s="20">
        <v>4</v>
      </c>
      <c r="M391" s="89"/>
      <c r="N391" s="89"/>
      <c r="O391" s="163"/>
      <c r="P391" s="89"/>
      <c r="Q391" s="20"/>
      <c r="R391" s="22">
        <v>50000</v>
      </c>
      <c r="S391" s="22">
        <f t="shared" si="22"/>
        <v>56975</v>
      </c>
      <c r="T391" s="22"/>
      <c r="U391" s="116"/>
      <c r="V391" s="111"/>
      <c r="W391" s="15"/>
    </row>
    <row r="392" spans="1:25" s="32" customFormat="1" ht="15.75" customHeight="1" x14ac:dyDescent="0.3">
      <c r="A392" s="48" t="s">
        <v>36</v>
      </c>
      <c r="B392" s="49" t="s">
        <v>156</v>
      </c>
      <c r="C392" s="50">
        <v>1973</v>
      </c>
      <c r="D392" s="51" t="s">
        <v>12</v>
      </c>
      <c r="E392" s="51" t="s">
        <v>344</v>
      </c>
      <c r="F392" s="48"/>
      <c r="G392" s="48"/>
      <c r="H392" s="48"/>
      <c r="I392" s="48" t="s">
        <v>560</v>
      </c>
      <c r="J392" s="199" t="str">
        <f t="shared" si="21"/>
        <v>861000521</v>
      </c>
      <c r="K392" s="52" t="s">
        <v>280</v>
      </c>
      <c r="L392" s="53">
        <v>4</v>
      </c>
      <c r="M392" s="90"/>
      <c r="N392" s="90" t="s">
        <v>711</v>
      </c>
      <c r="O392" s="162"/>
      <c r="P392" s="90"/>
      <c r="Q392" s="53"/>
      <c r="R392" s="54">
        <v>19100000</v>
      </c>
      <c r="S392" s="54">
        <f t="shared" si="22"/>
        <v>21764450</v>
      </c>
      <c r="T392" s="22"/>
      <c r="U392" s="116"/>
      <c r="V392" s="111"/>
      <c r="W392" s="15"/>
    </row>
    <row r="393" spans="1:25" s="32" customFormat="1" ht="15.75" customHeight="1" x14ac:dyDescent="0.3">
      <c r="A393" s="48" t="s">
        <v>36</v>
      </c>
      <c r="B393" s="49" t="s">
        <v>156</v>
      </c>
      <c r="C393" s="50">
        <v>1973</v>
      </c>
      <c r="D393" s="51" t="s">
        <v>12</v>
      </c>
      <c r="E393" s="51" t="s">
        <v>344</v>
      </c>
      <c r="F393" s="48"/>
      <c r="G393" s="48"/>
      <c r="H393" s="48"/>
      <c r="I393" s="48" t="s">
        <v>598</v>
      </c>
      <c r="J393" s="199" t="str">
        <f t="shared" si="21"/>
        <v>861100521</v>
      </c>
      <c r="K393" s="52" t="s">
        <v>294</v>
      </c>
      <c r="L393" s="53">
        <v>4</v>
      </c>
      <c r="M393" s="90"/>
      <c r="N393" s="90"/>
      <c r="O393" s="162"/>
      <c r="P393" s="90"/>
      <c r="Q393" s="53"/>
      <c r="R393" s="54">
        <v>860000</v>
      </c>
      <c r="S393" s="54">
        <f t="shared" si="22"/>
        <v>979970</v>
      </c>
      <c r="T393" s="22"/>
      <c r="U393" s="116"/>
      <c r="V393" s="111"/>
      <c r="W393" s="15"/>
    </row>
    <row r="394" spans="1:25" s="32" customFormat="1" ht="15.75" customHeight="1" x14ac:dyDescent="0.3">
      <c r="A394" s="17" t="s">
        <v>36</v>
      </c>
      <c r="B394" s="21" t="s">
        <v>156</v>
      </c>
      <c r="C394" s="18">
        <v>1973</v>
      </c>
      <c r="D394" s="19" t="s">
        <v>12</v>
      </c>
      <c r="E394" s="19" t="s">
        <v>545</v>
      </c>
      <c r="F394" s="17"/>
      <c r="G394" s="17"/>
      <c r="H394" s="17"/>
      <c r="I394" s="24" t="s">
        <v>567</v>
      </c>
      <c r="J394" s="197" t="str">
        <f t="shared" si="21"/>
        <v>851100521</v>
      </c>
      <c r="K394" s="23" t="s">
        <v>515</v>
      </c>
      <c r="L394" s="20">
        <v>4</v>
      </c>
      <c r="M394" s="89"/>
      <c r="N394" s="89"/>
      <c r="O394" s="163"/>
      <c r="P394" s="89"/>
      <c r="Q394" s="20"/>
      <c r="R394" s="22">
        <v>40000</v>
      </c>
      <c r="S394" s="22">
        <f t="shared" si="22"/>
        <v>45580</v>
      </c>
      <c r="T394" s="22"/>
      <c r="U394" s="116"/>
      <c r="V394" s="111"/>
      <c r="W394" s="15"/>
    </row>
    <row r="395" spans="1:25" s="32" customFormat="1" ht="15.75" customHeight="1" x14ac:dyDescent="0.3">
      <c r="A395" s="48" t="s">
        <v>36</v>
      </c>
      <c r="B395" s="49" t="s">
        <v>156</v>
      </c>
      <c r="C395" s="50">
        <v>1973</v>
      </c>
      <c r="D395" s="51" t="s">
        <v>91</v>
      </c>
      <c r="E395" s="51" t="s">
        <v>91</v>
      </c>
      <c r="F395" s="48"/>
      <c r="G395" s="48"/>
      <c r="H395" s="48"/>
      <c r="I395" s="48" t="s">
        <v>584</v>
      </c>
      <c r="J395" s="199" t="str">
        <f t="shared" si="21"/>
        <v>830000521</v>
      </c>
      <c r="K395" s="52" t="s">
        <v>363</v>
      </c>
      <c r="L395" s="53">
        <v>4</v>
      </c>
      <c r="M395" s="90"/>
      <c r="N395" s="90" t="s">
        <v>711</v>
      </c>
      <c r="O395" s="162"/>
      <c r="P395" s="90"/>
      <c r="Q395" s="53"/>
      <c r="R395" s="54">
        <v>800000</v>
      </c>
      <c r="S395" s="54">
        <f t="shared" si="22"/>
        <v>911600</v>
      </c>
      <c r="T395" s="22"/>
      <c r="U395" s="116"/>
      <c r="V395" s="111"/>
      <c r="W395" s="15"/>
    </row>
    <row r="396" spans="1:25" s="32" customFormat="1" ht="15.75" customHeight="1" x14ac:dyDescent="0.3">
      <c r="A396" s="24" t="s">
        <v>46</v>
      </c>
      <c r="B396" s="25" t="s">
        <v>114</v>
      </c>
      <c r="C396" s="26">
        <v>2000</v>
      </c>
      <c r="D396" s="27" t="s">
        <v>0</v>
      </c>
      <c r="E396" s="27" t="s">
        <v>345</v>
      </c>
      <c r="F396" s="24"/>
      <c r="G396" s="24"/>
      <c r="H396" s="24"/>
      <c r="I396" s="24" t="s">
        <v>596</v>
      </c>
      <c r="J396" s="197" t="str">
        <f t="shared" si="21"/>
        <v>811500073</v>
      </c>
      <c r="K396" s="28" t="s">
        <v>189</v>
      </c>
      <c r="L396" s="29">
        <v>4</v>
      </c>
      <c r="M396" s="88"/>
      <c r="N396" s="88"/>
      <c r="O396" s="165"/>
      <c r="P396" s="88"/>
      <c r="Q396" s="29"/>
      <c r="R396" s="30">
        <v>25000</v>
      </c>
      <c r="S396" s="22">
        <f t="shared" si="22"/>
        <v>28487.5</v>
      </c>
      <c r="T396" s="22"/>
      <c r="U396" s="116"/>
      <c r="V396" s="111"/>
      <c r="W396" s="15"/>
      <c r="X396" s="14"/>
      <c r="Y396" s="14"/>
    </row>
    <row r="397" spans="1:25" s="32" customFormat="1" ht="15.75" customHeight="1" x14ac:dyDescent="0.3">
      <c r="A397" s="48" t="s">
        <v>40</v>
      </c>
      <c r="B397" s="49" t="s">
        <v>142</v>
      </c>
      <c r="C397" s="50">
        <v>1971</v>
      </c>
      <c r="D397" s="51" t="s">
        <v>12</v>
      </c>
      <c r="E397" s="51" t="s">
        <v>344</v>
      </c>
      <c r="F397" s="48"/>
      <c r="G397" s="48"/>
      <c r="H397" s="48"/>
      <c r="I397" s="48" t="s">
        <v>560</v>
      </c>
      <c r="J397" s="199" t="str">
        <f t="shared" si="21"/>
        <v>861000321</v>
      </c>
      <c r="K397" s="52" t="s">
        <v>250</v>
      </c>
      <c r="L397" s="102">
        <v>4</v>
      </c>
      <c r="M397" s="90"/>
      <c r="N397" s="90" t="s">
        <v>711</v>
      </c>
      <c r="O397" s="162"/>
      <c r="P397" s="90"/>
      <c r="Q397" s="53"/>
      <c r="R397" s="54">
        <v>1348655</v>
      </c>
      <c r="S397" s="54">
        <f t="shared" si="22"/>
        <v>1536792.3725000001</v>
      </c>
      <c r="T397" s="22"/>
      <c r="U397" s="116"/>
      <c r="V397" s="111"/>
      <c r="W397" s="15"/>
    </row>
    <row r="398" spans="1:25" s="32" customFormat="1" ht="15.75" customHeight="1" x14ac:dyDescent="0.3">
      <c r="A398" s="24" t="s">
        <v>41</v>
      </c>
      <c r="B398" s="25" t="s">
        <v>168</v>
      </c>
      <c r="C398" s="26">
        <v>1984</v>
      </c>
      <c r="D398" s="27" t="s">
        <v>87</v>
      </c>
      <c r="E398" s="27" t="s">
        <v>87</v>
      </c>
      <c r="F398" s="24"/>
      <c r="G398" s="24"/>
      <c r="H398" s="24"/>
      <c r="I398" s="24" t="s">
        <v>562</v>
      </c>
      <c r="J398" s="197" t="str">
        <f t="shared" si="21"/>
        <v>852500961</v>
      </c>
      <c r="K398" s="28" t="s">
        <v>229</v>
      </c>
      <c r="L398" s="29">
        <v>4</v>
      </c>
      <c r="M398" s="88"/>
      <c r="N398" s="88"/>
      <c r="O398" s="165"/>
      <c r="P398" s="88"/>
      <c r="Q398" s="29"/>
      <c r="R398" s="30">
        <v>7383</v>
      </c>
      <c r="S398" s="22">
        <f t="shared" si="22"/>
        <v>8412.9285</v>
      </c>
      <c r="T398" s="22"/>
      <c r="U398" s="116"/>
      <c r="V398" s="111"/>
      <c r="W398" s="15"/>
      <c r="X398" s="14"/>
      <c r="Y398" s="14"/>
    </row>
    <row r="399" spans="1:25" ht="15.75" customHeight="1" x14ac:dyDescent="0.3">
      <c r="A399" s="48" t="s">
        <v>41</v>
      </c>
      <c r="B399" s="49" t="s">
        <v>168</v>
      </c>
      <c r="C399" s="50">
        <v>1984</v>
      </c>
      <c r="D399" s="51" t="s">
        <v>91</v>
      </c>
      <c r="E399" s="51" t="s">
        <v>91</v>
      </c>
      <c r="F399" s="48"/>
      <c r="G399" s="48"/>
      <c r="H399" s="48"/>
      <c r="I399" s="48" t="s">
        <v>584</v>
      </c>
      <c r="J399" s="199" t="str">
        <f t="shared" si="21"/>
        <v>830000961</v>
      </c>
      <c r="K399" s="52" t="s">
        <v>363</v>
      </c>
      <c r="L399" s="53">
        <v>4</v>
      </c>
      <c r="M399" s="90"/>
      <c r="N399" s="90" t="s">
        <v>711</v>
      </c>
      <c r="O399" s="162"/>
      <c r="P399" s="90"/>
      <c r="Q399" s="53"/>
      <c r="R399" s="54">
        <v>425000</v>
      </c>
      <c r="S399" s="54">
        <f t="shared" si="22"/>
        <v>484287.5</v>
      </c>
      <c r="T399" s="22"/>
      <c r="U399" s="116"/>
      <c r="V399" s="111"/>
      <c r="W399" s="15"/>
    </row>
    <row r="400" spans="1:25" ht="15.75" customHeight="1" x14ac:dyDescent="0.3">
      <c r="A400" s="17" t="s">
        <v>42</v>
      </c>
      <c r="B400" s="21" t="s">
        <v>159</v>
      </c>
      <c r="C400" s="18">
        <v>1973</v>
      </c>
      <c r="D400" s="19" t="s">
        <v>12</v>
      </c>
      <c r="E400" s="27" t="s">
        <v>545</v>
      </c>
      <c r="F400" s="24"/>
      <c r="G400" s="24"/>
      <c r="H400" s="24"/>
      <c r="I400" s="24" t="s">
        <v>567</v>
      </c>
      <c r="J400" s="197" t="str">
        <f t="shared" si="21"/>
        <v>851100801</v>
      </c>
      <c r="K400" s="23" t="s">
        <v>515</v>
      </c>
      <c r="L400" s="20">
        <v>4</v>
      </c>
      <c r="M400" s="89"/>
      <c r="N400" s="89"/>
      <c r="O400" s="163"/>
      <c r="P400" s="89"/>
      <c r="Q400" s="20"/>
      <c r="R400" s="22">
        <v>40000</v>
      </c>
      <c r="S400" s="22">
        <f t="shared" si="22"/>
        <v>45580</v>
      </c>
      <c r="T400" s="22"/>
      <c r="U400" s="116"/>
      <c r="V400" s="111"/>
      <c r="W400" s="15"/>
      <c r="X400" s="32"/>
      <c r="Y400" s="32"/>
    </row>
    <row r="401" spans="1:25" ht="15.75" customHeight="1" x14ac:dyDescent="0.3">
      <c r="A401" s="48" t="s">
        <v>42</v>
      </c>
      <c r="B401" s="49" t="s">
        <v>159</v>
      </c>
      <c r="C401" s="50">
        <v>1973</v>
      </c>
      <c r="D401" s="51" t="s">
        <v>91</v>
      </c>
      <c r="E401" s="51" t="s">
        <v>91</v>
      </c>
      <c r="F401" s="48"/>
      <c r="G401" s="48"/>
      <c r="H401" s="48"/>
      <c r="I401" s="48" t="s">
        <v>584</v>
      </c>
      <c r="J401" s="199" t="str">
        <f t="shared" si="21"/>
        <v>830000801</v>
      </c>
      <c r="K401" s="52" t="s">
        <v>363</v>
      </c>
      <c r="L401" s="53">
        <v>4</v>
      </c>
      <c r="M401" s="90"/>
      <c r="N401" s="90" t="s">
        <v>711</v>
      </c>
      <c r="O401" s="162"/>
      <c r="P401" s="90"/>
      <c r="Q401" s="53"/>
      <c r="R401" s="54">
        <v>800000</v>
      </c>
      <c r="S401" s="54">
        <f t="shared" si="22"/>
        <v>911600</v>
      </c>
      <c r="T401" s="22"/>
      <c r="U401" s="116"/>
      <c r="V401" s="111"/>
      <c r="W401" s="15"/>
      <c r="X401" s="32"/>
      <c r="Y401" s="32"/>
    </row>
    <row r="402" spans="1:25" ht="15.75" customHeight="1" x14ac:dyDescent="0.3">
      <c r="A402" s="17" t="s">
        <v>42</v>
      </c>
      <c r="B402" s="21" t="s">
        <v>159</v>
      </c>
      <c r="C402" s="18">
        <v>1973</v>
      </c>
      <c r="D402" s="19" t="s">
        <v>12</v>
      </c>
      <c r="E402" s="27" t="s">
        <v>345</v>
      </c>
      <c r="F402" s="24"/>
      <c r="G402" s="24"/>
      <c r="H402" s="24"/>
      <c r="I402" s="24" t="s">
        <v>563</v>
      </c>
      <c r="J402" s="197" t="str">
        <f t="shared" si="21"/>
        <v>852000801</v>
      </c>
      <c r="K402" s="23" t="s">
        <v>203</v>
      </c>
      <c r="L402" s="20">
        <v>4</v>
      </c>
      <c r="M402" s="89"/>
      <c r="N402" s="89"/>
      <c r="O402" s="163"/>
      <c r="P402" s="89"/>
      <c r="Q402" s="20"/>
      <c r="R402" s="22">
        <v>600000</v>
      </c>
      <c r="S402" s="22">
        <f t="shared" si="22"/>
        <v>683700</v>
      </c>
      <c r="T402" s="22"/>
      <c r="U402" s="116"/>
      <c r="V402" s="111"/>
      <c r="W402" s="15"/>
      <c r="X402" s="32"/>
      <c r="Y402" s="32"/>
    </row>
    <row r="403" spans="1:25" ht="15.75" customHeight="1" x14ac:dyDescent="0.3">
      <c r="A403" s="24">
        <v>2081</v>
      </c>
      <c r="B403" s="25" t="s">
        <v>172</v>
      </c>
      <c r="C403" s="26">
        <v>2005</v>
      </c>
      <c r="D403" s="27" t="s">
        <v>87</v>
      </c>
      <c r="E403" s="27" t="s">
        <v>344</v>
      </c>
      <c r="F403" s="24"/>
      <c r="G403" s="24"/>
      <c r="H403" s="24"/>
      <c r="I403" s="24" t="s">
        <v>567</v>
      </c>
      <c r="J403" s="197" t="str">
        <f t="shared" si="21"/>
        <v>851102081</v>
      </c>
      <c r="K403" s="28" t="s">
        <v>185</v>
      </c>
      <c r="L403" s="29">
        <v>4</v>
      </c>
      <c r="M403" s="88"/>
      <c r="N403" s="88"/>
      <c r="O403" s="165"/>
      <c r="P403" s="88"/>
      <c r="Q403" s="29"/>
      <c r="R403" s="30">
        <v>195000</v>
      </c>
      <c r="S403" s="22">
        <f t="shared" si="22"/>
        <v>222202.5</v>
      </c>
      <c r="T403" s="22"/>
      <c r="U403" s="116"/>
      <c r="V403" s="111"/>
      <c r="W403" s="15"/>
    </row>
    <row r="404" spans="1:25" ht="15.75" customHeight="1" x14ac:dyDescent="0.3">
      <c r="A404" s="24" t="s">
        <v>47</v>
      </c>
      <c r="B404" s="25" t="s">
        <v>166</v>
      </c>
      <c r="C404" s="26">
        <v>1982</v>
      </c>
      <c r="D404" s="27" t="s">
        <v>12</v>
      </c>
      <c r="E404" s="27" t="s">
        <v>344</v>
      </c>
      <c r="F404" s="24"/>
      <c r="G404" s="24"/>
      <c r="H404" s="24"/>
      <c r="I404" s="24" t="s">
        <v>560</v>
      </c>
      <c r="J404" s="197" t="str">
        <f t="shared" si="21"/>
        <v>861000941</v>
      </c>
      <c r="K404" s="28" t="s">
        <v>246</v>
      </c>
      <c r="L404" s="29">
        <v>4</v>
      </c>
      <c r="M404" s="88"/>
      <c r="N404" s="88"/>
      <c r="O404" s="165"/>
      <c r="P404" s="88"/>
      <c r="Q404" s="29"/>
      <c r="R404" s="30">
        <v>5539200</v>
      </c>
      <c r="S404" s="22">
        <f t="shared" si="22"/>
        <v>6311918.4000000004</v>
      </c>
      <c r="T404" s="22"/>
      <c r="U404" s="116"/>
      <c r="V404" s="111"/>
      <c r="W404" s="15"/>
    </row>
    <row r="405" spans="1:25" ht="15.75" customHeight="1" x14ac:dyDescent="0.3">
      <c r="A405" s="48" t="s">
        <v>47</v>
      </c>
      <c r="B405" s="49" t="s">
        <v>166</v>
      </c>
      <c r="C405" s="50">
        <v>1982</v>
      </c>
      <c r="D405" s="51" t="s">
        <v>12</v>
      </c>
      <c r="E405" s="51" t="s">
        <v>344</v>
      </c>
      <c r="F405" s="48"/>
      <c r="G405" s="48"/>
      <c r="H405" s="48"/>
      <c r="I405" s="48" t="s">
        <v>598</v>
      </c>
      <c r="J405" s="199" t="str">
        <f t="shared" si="21"/>
        <v>861100941</v>
      </c>
      <c r="K405" s="52" t="s">
        <v>294</v>
      </c>
      <c r="L405" s="53">
        <v>4</v>
      </c>
      <c r="M405" s="90"/>
      <c r="N405" s="90" t="s">
        <v>711</v>
      </c>
      <c r="O405" s="162"/>
      <c r="P405" s="90"/>
      <c r="Q405" s="53"/>
      <c r="R405" s="54">
        <v>758000</v>
      </c>
      <c r="S405" s="54">
        <f t="shared" si="22"/>
        <v>863741</v>
      </c>
      <c r="T405" s="22"/>
      <c r="U405" s="116"/>
      <c r="V405" s="111"/>
      <c r="W405" s="15"/>
    </row>
    <row r="406" spans="1:25" ht="15.75" customHeight="1" x14ac:dyDescent="0.3">
      <c r="A406" s="24" t="s">
        <v>48</v>
      </c>
      <c r="B406" s="25" t="s">
        <v>116</v>
      </c>
      <c r="C406" s="26">
        <v>1952</v>
      </c>
      <c r="D406" s="27" t="s">
        <v>87</v>
      </c>
      <c r="E406" s="27" t="s">
        <v>345</v>
      </c>
      <c r="F406" s="24"/>
      <c r="G406" s="24"/>
      <c r="H406" s="24"/>
      <c r="I406" s="24" t="s">
        <v>569</v>
      </c>
      <c r="J406" s="197" t="str">
        <f t="shared" si="21"/>
        <v>840700081</v>
      </c>
      <c r="K406" s="28" t="s">
        <v>4</v>
      </c>
      <c r="L406" s="29">
        <v>4</v>
      </c>
      <c r="M406" s="88"/>
      <c r="N406" s="88"/>
      <c r="O406" s="165"/>
      <c r="P406" s="88"/>
      <c r="Q406" s="29"/>
      <c r="R406" s="30">
        <v>73371</v>
      </c>
      <c r="S406" s="30">
        <f t="shared" si="22"/>
        <v>83606.254499999995</v>
      </c>
      <c r="T406" s="22"/>
      <c r="U406" s="116"/>
      <c r="V406" s="111"/>
      <c r="W406" s="15"/>
      <c r="X406" s="32"/>
      <c r="Y406" s="32"/>
    </row>
    <row r="407" spans="1:25" ht="15.75" customHeight="1" x14ac:dyDescent="0.3">
      <c r="A407" s="24" t="s">
        <v>49</v>
      </c>
      <c r="B407" s="25" t="s">
        <v>125</v>
      </c>
      <c r="C407" s="26">
        <v>2007</v>
      </c>
      <c r="D407" s="27" t="s">
        <v>87</v>
      </c>
      <c r="E407" s="27" t="s">
        <v>344</v>
      </c>
      <c r="F407" s="24"/>
      <c r="G407" s="24"/>
      <c r="H407" s="24"/>
      <c r="I407" s="24" t="s">
        <v>567</v>
      </c>
      <c r="J407" s="197" t="str">
        <f t="shared" si="21"/>
        <v>851100092</v>
      </c>
      <c r="K407" s="28" t="s">
        <v>185</v>
      </c>
      <c r="L407" s="29">
        <v>4</v>
      </c>
      <c r="M407" s="88"/>
      <c r="N407" s="88"/>
      <c r="O407" s="165"/>
      <c r="P407" s="88"/>
      <c r="Q407" s="29"/>
      <c r="R407" s="30">
        <v>195000</v>
      </c>
      <c r="S407" s="22">
        <f t="shared" si="22"/>
        <v>222202.5</v>
      </c>
      <c r="T407" s="22"/>
      <c r="U407" s="116"/>
      <c r="V407" s="111"/>
      <c r="W407" s="15"/>
      <c r="X407" s="32"/>
      <c r="Y407" s="32"/>
    </row>
    <row r="408" spans="1:25" ht="15.75" customHeight="1" x14ac:dyDescent="0.3">
      <c r="A408" s="24" t="s">
        <v>50</v>
      </c>
      <c r="B408" s="25" t="s">
        <v>155</v>
      </c>
      <c r="C408" s="26">
        <v>1973</v>
      </c>
      <c r="D408" s="27" t="s">
        <v>87</v>
      </c>
      <c r="E408" s="27" t="s">
        <v>87</v>
      </c>
      <c r="F408" s="24"/>
      <c r="G408" s="24"/>
      <c r="H408" s="24"/>
      <c r="I408" s="24" t="s">
        <v>562</v>
      </c>
      <c r="J408" s="197" t="str">
        <f t="shared" si="21"/>
        <v>852500501</v>
      </c>
      <c r="K408" s="28" t="s">
        <v>259</v>
      </c>
      <c r="L408" s="29">
        <v>4</v>
      </c>
      <c r="M408" s="88"/>
      <c r="N408" s="88"/>
      <c r="O408" s="165"/>
      <c r="P408" s="88"/>
      <c r="Q408" s="29"/>
      <c r="R408" s="30">
        <v>73538</v>
      </c>
      <c r="S408" s="22">
        <f t="shared" si="22"/>
        <v>83796.551000000007</v>
      </c>
      <c r="T408" s="22"/>
      <c r="U408" s="116"/>
      <c r="V408" s="111"/>
      <c r="W408" s="15"/>
      <c r="X408" s="32"/>
      <c r="Y408" s="32"/>
    </row>
    <row r="409" spans="1:25" ht="15.75" customHeight="1" x14ac:dyDescent="0.3">
      <c r="A409" s="24" t="s">
        <v>52</v>
      </c>
      <c r="B409" s="25" t="s">
        <v>117</v>
      </c>
      <c r="C409" s="26">
        <v>2006</v>
      </c>
      <c r="D409" s="27" t="s">
        <v>87</v>
      </c>
      <c r="E409" s="27" t="s">
        <v>344</v>
      </c>
      <c r="F409" s="24"/>
      <c r="G409" s="24"/>
      <c r="H409" s="24"/>
      <c r="I409" s="24" t="s">
        <v>567</v>
      </c>
      <c r="J409" s="197" t="str">
        <f t="shared" si="21"/>
        <v>851100082</v>
      </c>
      <c r="K409" s="28" t="s">
        <v>185</v>
      </c>
      <c r="L409" s="29">
        <v>4</v>
      </c>
      <c r="M409" s="88"/>
      <c r="N409" s="88"/>
      <c r="O409" s="165"/>
      <c r="P409" s="88"/>
      <c r="Q409" s="29"/>
      <c r="R409" s="30">
        <v>195000</v>
      </c>
      <c r="S409" s="22">
        <f t="shared" si="22"/>
        <v>222202.5</v>
      </c>
      <c r="T409" s="22"/>
      <c r="U409" s="116"/>
      <c r="V409" s="111"/>
      <c r="W409" s="15"/>
      <c r="X409" s="32"/>
      <c r="Y409" s="32"/>
    </row>
    <row r="410" spans="1:25" ht="15.75" customHeight="1" x14ac:dyDescent="0.3">
      <c r="A410" s="24" t="s">
        <v>57</v>
      </c>
      <c r="B410" s="25" t="s">
        <v>161</v>
      </c>
      <c r="C410" s="26">
        <v>2003</v>
      </c>
      <c r="D410" s="27" t="s">
        <v>87</v>
      </c>
      <c r="E410" s="27" t="s">
        <v>344</v>
      </c>
      <c r="F410" s="24"/>
      <c r="G410" s="24"/>
      <c r="H410" s="24"/>
      <c r="I410" s="24" t="s">
        <v>567</v>
      </c>
      <c r="J410" s="197" t="str">
        <f t="shared" si="21"/>
        <v>851100902</v>
      </c>
      <c r="K410" s="28" t="s">
        <v>185</v>
      </c>
      <c r="L410" s="29">
        <v>4</v>
      </c>
      <c r="M410" s="88"/>
      <c r="N410" s="88"/>
      <c r="O410" s="165"/>
      <c r="P410" s="88"/>
      <c r="Q410" s="29"/>
      <c r="R410" s="30">
        <v>195000</v>
      </c>
      <c r="S410" s="22">
        <f t="shared" si="22"/>
        <v>222202.5</v>
      </c>
      <c r="T410" s="22"/>
      <c r="U410" s="116"/>
      <c r="V410" s="111"/>
      <c r="W410" s="15"/>
      <c r="X410" s="32"/>
      <c r="Y410" s="32"/>
    </row>
    <row r="411" spans="1:25" ht="15.75" customHeight="1" x14ac:dyDescent="0.3">
      <c r="A411" s="17" t="s">
        <v>59</v>
      </c>
      <c r="B411" s="21" t="s">
        <v>164</v>
      </c>
      <c r="C411" s="18">
        <v>1977</v>
      </c>
      <c r="D411" s="19" t="s">
        <v>0</v>
      </c>
      <c r="E411" s="19" t="s">
        <v>0</v>
      </c>
      <c r="F411" s="17"/>
      <c r="G411" s="17"/>
      <c r="H411" s="17"/>
      <c r="I411" s="17" t="s">
        <v>594</v>
      </c>
      <c r="J411" s="197" t="str">
        <f t="shared" si="21"/>
        <v>820000931</v>
      </c>
      <c r="K411" s="23" t="s">
        <v>320</v>
      </c>
      <c r="L411" s="20">
        <v>4</v>
      </c>
      <c r="M411" s="89"/>
      <c r="N411" s="89"/>
      <c r="O411" s="163"/>
      <c r="P411" s="89"/>
      <c r="Q411" s="20"/>
      <c r="R411" s="22">
        <v>60000</v>
      </c>
      <c r="S411" s="22">
        <f t="shared" si="22"/>
        <v>68370</v>
      </c>
      <c r="T411" s="22"/>
      <c r="U411" s="116"/>
      <c r="V411" s="111"/>
      <c r="W411" s="15"/>
      <c r="X411" s="32"/>
      <c r="Y411" s="32"/>
    </row>
    <row r="412" spans="1:25" ht="15.75" customHeight="1" x14ac:dyDescent="0.3">
      <c r="A412" s="17" t="s">
        <v>59</v>
      </c>
      <c r="B412" s="21" t="s">
        <v>164</v>
      </c>
      <c r="C412" s="18">
        <v>1977</v>
      </c>
      <c r="D412" s="19" t="s">
        <v>0</v>
      </c>
      <c r="E412" s="19" t="s">
        <v>0</v>
      </c>
      <c r="F412" s="17"/>
      <c r="G412" s="17"/>
      <c r="H412" s="17"/>
      <c r="I412" s="17" t="s">
        <v>580</v>
      </c>
      <c r="J412" s="197" t="str">
        <f t="shared" si="21"/>
        <v>820500931</v>
      </c>
      <c r="K412" s="23" t="s">
        <v>201</v>
      </c>
      <c r="L412" s="20">
        <v>4</v>
      </c>
      <c r="M412" s="89"/>
      <c r="N412" s="89"/>
      <c r="O412" s="163"/>
      <c r="P412" s="89"/>
      <c r="Q412" s="20"/>
      <c r="R412" s="22">
        <v>50000</v>
      </c>
      <c r="S412" s="22">
        <f t="shared" si="22"/>
        <v>56975</v>
      </c>
      <c r="T412" s="22"/>
      <c r="U412" s="116"/>
      <c r="V412" s="111"/>
      <c r="W412" s="15"/>
      <c r="X412" s="32"/>
      <c r="Y412" s="32"/>
    </row>
    <row r="413" spans="1:25" ht="15.75" customHeight="1" x14ac:dyDescent="0.3">
      <c r="A413" s="24" t="s">
        <v>61</v>
      </c>
      <c r="B413" s="25" t="s">
        <v>153</v>
      </c>
      <c r="C413" s="26">
        <v>1990</v>
      </c>
      <c r="D413" s="27" t="s">
        <v>0</v>
      </c>
      <c r="E413" s="19" t="s">
        <v>345</v>
      </c>
      <c r="F413" s="17"/>
      <c r="G413" s="17"/>
      <c r="H413" s="17"/>
      <c r="I413" s="17" t="s">
        <v>580</v>
      </c>
      <c r="J413" s="197" t="str">
        <f t="shared" si="21"/>
        <v>820500472</v>
      </c>
      <c r="K413" s="28" t="s">
        <v>283</v>
      </c>
      <c r="L413" s="29">
        <v>4</v>
      </c>
      <c r="M413" s="88"/>
      <c r="N413" s="88"/>
      <c r="O413" s="165"/>
      <c r="P413" s="88"/>
      <c r="Q413" s="29"/>
      <c r="R413" s="30">
        <v>50000</v>
      </c>
      <c r="S413" s="22">
        <f t="shared" si="22"/>
        <v>56975</v>
      </c>
      <c r="T413" s="22"/>
      <c r="U413" s="116"/>
      <c r="V413" s="111"/>
      <c r="W413" s="15"/>
      <c r="X413" s="32"/>
      <c r="Y413" s="32"/>
    </row>
    <row r="414" spans="1:25" ht="15.75" customHeight="1" x14ac:dyDescent="0.3">
      <c r="A414" s="24" t="s">
        <v>64</v>
      </c>
      <c r="B414" s="25" t="s">
        <v>170</v>
      </c>
      <c r="C414" s="26">
        <v>1998</v>
      </c>
      <c r="D414" s="27" t="s">
        <v>12</v>
      </c>
      <c r="E414" s="27" t="s">
        <v>545</v>
      </c>
      <c r="F414" s="24"/>
      <c r="G414" s="24"/>
      <c r="H414" s="24"/>
      <c r="I414" s="24" t="s">
        <v>567</v>
      </c>
      <c r="J414" s="197" t="str">
        <f t="shared" si="21"/>
        <v>851102061</v>
      </c>
      <c r="K414" s="28" t="s">
        <v>514</v>
      </c>
      <c r="L414" s="29">
        <v>4</v>
      </c>
      <c r="M414" s="88"/>
      <c r="N414" s="88"/>
      <c r="O414" s="165"/>
      <c r="P414" s="88"/>
      <c r="Q414" s="29"/>
      <c r="R414" s="30">
        <v>180000</v>
      </c>
      <c r="S414" s="22">
        <f t="shared" si="22"/>
        <v>205110</v>
      </c>
      <c r="T414" s="22"/>
      <c r="U414" s="116"/>
      <c r="V414" s="112"/>
      <c r="W414" s="15"/>
    </row>
    <row r="415" spans="1:25" ht="15.75" customHeight="1" x14ac:dyDescent="0.3">
      <c r="A415" s="24" t="s">
        <v>67</v>
      </c>
      <c r="B415" s="25" t="s">
        <v>173</v>
      </c>
      <c r="C415" s="26">
        <v>2005</v>
      </c>
      <c r="D415" s="27" t="s">
        <v>87</v>
      </c>
      <c r="E415" s="27" t="s">
        <v>344</v>
      </c>
      <c r="F415" s="24"/>
      <c r="G415" s="24"/>
      <c r="H415" s="24"/>
      <c r="I415" s="24" t="s">
        <v>567</v>
      </c>
      <c r="J415" s="197" t="str">
        <f t="shared" si="21"/>
        <v>851102091</v>
      </c>
      <c r="K415" s="28" t="s">
        <v>185</v>
      </c>
      <c r="L415" s="29">
        <v>4</v>
      </c>
      <c r="M415" s="88"/>
      <c r="N415" s="88"/>
      <c r="O415" s="165"/>
      <c r="P415" s="88"/>
      <c r="Q415" s="29"/>
      <c r="R415" s="30">
        <v>195000</v>
      </c>
      <c r="S415" s="22">
        <f t="shared" si="22"/>
        <v>222202.5</v>
      </c>
      <c r="T415" s="22"/>
      <c r="U415" s="116"/>
      <c r="V415" s="112"/>
      <c r="W415" s="15"/>
    </row>
    <row r="416" spans="1:25" ht="15.75" customHeight="1" x14ac:dyDescent="0.3">
      <c r="A416" s="24" t="s">
        <v>68</v>
      </c>
      <c r="B416" s="25" t="s">
        <v>149</v>
      </c>
      <c r="C416" s="26">
        <v>1987</v>
      </c>
      <c r="D416" s="27" t="s">
        <v>87</v>
      </c>
      <c r="E416" s="27" t="s">
        <v>344</v>
      </c>
      <c r="F416" s="24"/>
      <c r="G416" s="24"/>
      <c r="H416" s="24"/>
      <c r="I416" s="24" t="s">
        <v>562</v>
      </c>
      <c r="J416" s="197" t="str">
        <f t="shared" si="21"/>
        <v>852500411</v>
      </c>
      <c r="K416" s="28" t="s">
        <v>1</v>
      </c>
      <c r="L416" s="29">
        <v>4</v>
      </c>
      <c r="M416" s="88"/>
      <c r="N416" s="88"/>
      <c r="O416" s="165"/>
      <c r="P416" s="88"/>
      <c r="Q416" s="29"/>
      <c r="R416" s="30">
        <v>347047</v>
      </c>
      <c r="S416" s="22">
        <f t="shared" si="22"/>
        <v>395460.05650000001</v>
      </c>
      <c r="T416" s="22"/>
      <c r="U416" s="116"/>
      <c r="V416" s="112"/>
      <c r="W416" s="15"/>
      <c r="X416" s="32"/>
      <c r="Y416" s="32"/>
    </row>
    <row r="417" spans="1:25" ht="15.75" customHeight="1" x14ac:dyDescent="0.3">
      <c r="A417" s="48" t="s">
        <v>68</v>
      </c>
      <c r="B417" s="49" t="s">
        <v>149</v>
      </c>
      <c r="C417" s="50">
        <v>1987</v>
      </c>
      <c r="D417" s="51" t="s">
        <v>91</v>
      </c>
      <c r="E417" s="51" t="s">
        <v>91</v>
      </c>
      <c r="F417" s="48"/>
      <c r="G417" s="48"/>
      <c r="H417" s="48"/>
      <c r="I417" s="48" t="s">
        <v>584</v>
      </c>
      <c r="J417" s="199" t="str">
        <f t="shared" si="21"/>
        <v>830000411</v>
      </c>
      <c r="K417" s="52" t="s">
        <v>363</v>
      </c>
      <c r="L417" s="53">
        <v>4</v>
      </c>
      <c r="M417" s="90"/>
      <c r="N417" s="90" t="s">
        <v>711</v>
      </c>
      <c r="O417" s="162"/>
      <c r="P417" s="90"/>
      <c r="Q417" s="53"/>
      <c r="R417" s="54">
        <v>425000</v>
      </c>
      <c r="S417" s="54">
        <f t="shared" si="22"/>
        <v>484287.5</v>
      </c>
      <c r="T417" s="22"/>
      <c r="U417" s="116"/>
      <c r="V417" s="112"/>
      <c r="W417" s="15"/>
      <c r="X417" s="32"/>
      <c r="Y417" s="32"/>
    </row>
    <row r="418" spans="1:25" ht="15.75" customHeight="1" x14ac:dyDescent="0.3">
      <c r="A418" s="24" t="s">
        <v>70</v>
      </c>
      <c r="B418" s="25" t="s">
        <v>157</v>
      </c>
      <c r="C418" s="26">
        <v>1973</v>
      </c>
      <c r="D418" s="27" t="s">
        <v>87</v>
      </c>
      <c r="E418" s="27" t="s">
        <v>87</v>
      </c>
      <c r="F418" s="24"/>
      <c r="G418" s="24"/>
      <c r="H418" s="24"/>
      <c r="I418" s="24" t="s">
        <v>562</v>
      </c>
      <c r="J418" s="197" t="str">
        <f t="shared" si="21"/>
        <v>852500601</v>
      </c>
      <c r="K418" s="28" t="s">
        <v>249</v>
      </c>
      <c r="L418" s="29">
        <v>4</v>
      </c>
      <c r="M418" s="88"/>
      <c r="N418" s="88"/>
      <c r="O418" s="165"/>
      <c r="P418" s="88"/>
      <c r="Q418" s="29"/>
      <c r="R418" s="30">
        <v>73538</v>
      </c>
      <c r="S418" s="22">
        <f t="shared" si="22"/>
        <v>83796.551000000007</v>
      </c>
      <c r="T418" s="22"/>
      <c r="U418" s="116"/>
      <c r="V418" s="112"/>
      <c r="W418" s="15"/>
      <c r="X418" s="32"/>
      <c r="Y418" s="32"/>
    </row>
    <row r="419" spans="1:25" ht="15.75" customHeight="1" x14ac:dyDescent="0.3">
      <c r="A419" s="17" t="s">
        <v>77</v>
      </c>
      <c r="B419" s="21" t="s">
        <v>93</v>
      </c>
      <c r="C419" s="18">
        <v>2000</v>
      </c>
      <c r="D419" s="19" t="s">
        <v>12</v>
      </c>
      <c r="E419" s="27" t="s">
        <v>345</v>
      </c>
      <c r="F419" s="24"/>
      <c r="G419" s="24"/>
      <c r="H419" s="24"/>
      <c r="I419" s="24" t="s">
        <v>563</v>
      </c>
      <c r="J419" s="197" t="str">
        <f t="shared" si="21"/>
        <v>852000032</v>
      </c>
      <c r="K419" s="23" t="s">
        <v>181</v>
      </c>
      <c r="L419" s="20">
        <v>4</v>
      </c>
      <c r="M419" s="89"/>
      <c r="N419" s="89"/>
      <c r="O419" s="163"/>
      <c r="P419" s="89"/>
      <c r="Q419" s="20"/>
      <c r="R419" s="22">
        <v>80000</v>
      </c>
      <c r="S419" s="22">
        <f t="shared" si="22"/>
        <v>91160</v>
      </c>
      <c r="T419" s="22"/>
      <c r="U419" s="116"/>
      <c r="V419" s="112"/>
      <c r="W419" s="15"/>
      <c r="X419" s="32"/>
      <c r="Y419" s="32"/>
    </row>
    <row r="420" spans="1:25" ht="15.75" customHeight="1" x14ac:dyDescent="0.3">
      <c r="A420" s="24" t="s">
        <v>78</v>
      </c>
      <c r="B420" s="25" t="s">
        <v>120</v>
      </c>
      <c r="C420" s="26">
        <v>2007</v>
      </c>
      <c r="D420" s="27" t="s">
        <v>87</v>
      </c>
      <c r="E420" s="27" t="s">
        <v>344</v>
      </c>
      <c r="F420" s="24"/>
      <c r="G420" s="24"/>
      <c r="H420" s="24"/>
      <c r="I420" s="24" t="s">
        <v>567</v>
      </c>
      <c r="J420" s="197" t="str">
        <f t="shared" si="21"/>
        <v>851100085</v>
      </c>
      <c r="K420" s="28" t="s">
        <v>185</v>
      </c>
      <c r="L420" s="29">
        <v>4</v>
      </c>
      <c r="M420" s="88"/>
      <c r="N420" s="88"/>
      <c r="O420" s="165"/>
      <c r="P420" s="88"/>
      <c r="Q420" s="29"/>
      <c r="R420" s="30">
        <v>195000</v>
      </c>
      <c r="S420" s="22">
        <f t="shared" si="22"/>
        <v>222202.5</v>
      </c>
      <c r="T420" s="22"/>
      <c r="U420" s="116"/>
      <c r="V420" s="112"/>
      <c r="W420" s="15"/>
      <c r="X420" s="32"/>
      <c r="Y420" s="32"/>
    </row>
    <row r="421" spans="1:25" ht="15.75" customHeight="1" x14ac:dyDescent="0.3">
      <c r="A421" s="48" t="s">
        <v>82</v>
      </c>
      <c r="B421" s="49" t="s">
        <v>171</v>
      </c>
      <c r="C421" s="50">
        <v>2002</v>
      </c>
      <c r="D421" s="51" t="s">
        <v>91</v>
      </c>
      <c r="E421" s="51" t="s">
        <v>91</v>
      </c>
      <c r="F421" s="48"/>
      <c r="G421" s="48"/>
      <c r="H421" s="48"/>
      <c r="I421" s="48" t="s">
        <v>584</v>
      </c>
      <c r="J421" s="199" t="str">
        <f t="shared" si="21"/>
        <v>830002071</v>
      </c>
      <c r="K421" s="52" t="s">
        <v>363</v>
      </c>
      <c r="L421" s="53">
        <v>4</v>
      </c>
      <c r="M421" s="90"/>
      <c r="N421" s="90" t="s">
        <v>711</v>
      </c>
      <c r="O421" s="162"/>
      <c r="P421" s="90"/>
      <c r="Q421" s="53"/>
      <c r="R421" s="54">
        <v>425000</v>
      </c>
      <c r="S421" s="54">
        <f t="shared" ref="S421:S443" si="23">IF(L421=1,R421+R421*$C$627,IF(L421=2,R421+R421*$C$628,IF(L421=3,R421+R421*$C$629,IF(L421=4,R421+R421*$C$630,IF(L421=5,R421+R421*$C$631,IF(L421=6,R421+R421*$C$632))))))</f>
        <v>484287.5</v>
      </c>
      <c r="T421" s="22"/>
      <c r="U421" s="116"/>
      <c r="V421" s="112"/>
      <c r="W421" s="15"/>
    </row>
    <row r="422" spans="1:25" ht="15.75" customHeight="1" x14ac:dyDescent="0.3">
      <c r="A422" s="24" t="s">
        <v>83</v>
      </c>
      <c r="B422" s="25" t="s">
        <v>108</v>
      </c>
      <c r="C422" s="26">
        <v>1998</v>
      </c>
      <c r="D422" s="27" t="s">
        <v>12</v>
      </c>
      <c r="E422" s="27" t="s">
        <v>345</v>
      </c>
      <c r="F422" s="24"/>
      <c r="G422" s="24"/>
      <c r="H422" s="24"/>
      <c r="I422" s="24" t="s">
        <v>563</v>
      </c>
      <c r="J422" s="197" t="str">
        <f t="shared" si="21"/>
        <v>852000063</v>
      </c>
      <c r="K422" s="28" t="s">
        <v>181</v>
      </c>
      <c r="L422" s="29">
        <v>4</v>
      </c>
      <c r="M422" s="88"/>
      <c r="N422" s="88"/>
      <c r="O422" s="165"/>
      <c r="P422" s="88"/>
      <c r="Q422" s="29"/>
      <c r="R422" s="30">
        <v>100000</v>
      </c>
      <c r="S422" s="22">
        <f t="shared" si="23"/>
        <v>113950</v>
      </c>
      <c r="T422" s="22"/>
      <c r="U422" s="116"/>
      <c r="V422" s="112"/>
      <c r="W422" s="32"/>
      <c r="X422" s="32"/>
      <c r="Y422" s="32"/>
    </row>
    <row r="423" spans="1:25" ht="15.75" customHeight="1" x14ac:dyDescent="0.3">
      <c r="A423" s="17" t="s">
        <v>84</v>
      </c>
      <c r="B423" s="21" t="s">
        <v>123</v>
      </c>
      <c r="C423" s="18">
        <v>2006</v>
      </c>
      <c r="D423" s="19" t="s">
        <v>0</v>
      </c>
      <c r="E423" s="19" t="s">
        <v>345</v>
      </c>
      <c r="F423" s="17"/>
      <c r="G423" s="17"/>
      <c r="H423" s="17"/>
      <c r="I423" s="17" t="s">
        <v>580</v>
      </c>
      <c r="J423" s="197" t="str">
        <f t="shared" si="21"/>
        <v>820500090</v>
      </c>
      <c r="K423" s="23" t="s">
        <v>285</v>
      </c>
      <c r="L423" s="20">
        <v>4</v>
      </c>
      <c r="M423" s="89"/>
      <c r="N423" s="89"/>
      <c r="O423" s="163"/>
      <c r="P423" s="89"/>
      <c r="Q423" s="20"/>
      <c r="R423" s="22">
        <v>25000</v>
      </c>
      <c r="S423" s="22">
        <f t="shared" si="23"/>
        <v>28487.5</v>
      </c>
      <c r="T423" s="22"/>
      <c r="U423" s="116"/>
      <c r="V423" s="112"/>
      <c r="W423" s="15"/>
      <c r="X423" s="32"/>
      <c r="Y423" s="32"/>
    </row>
    <row r="424" spans="1:25" ht="15.75" customHeight="1" x14ac:dyDescent="0.3">
      <c r="A424" s="48" t="s">
        <v>85</v>
      </c>
      <c r="B424" s="49" t="s">
        <v>135</v>
      </c>
      <c r="C424" s="50">
        <v>1977</v>
      </c>
      <c r="D424" s="51" t="s">
        <v>91</v>
      </c>
      <c r="E424" s="51" t="s">
        <v>91</v>
      </c>
      <c r="F424" s="48"/>
      <c r="G424" s="48"/>
      <c r="H424" s="48"/>
      <c r="I424" s="48" t="s">
        <v>584</v>
      </c>
      <c r="J424" s="199" t="str">
        <f t="shared" si="21"/>
        <v>830000132</v>
      </c>
      <c r="K424" s="52" t="s">
        <v>363</v>
      </c>
      <c r="L424" s="53">
        <v>4</v>
      </c>
      <c r="M424" s="90"/>
      <c r="N424" s="90" t="s">
        <v>711</v>
      </c>
      <c r="O424" s="162"/>
      <c r="P424" s="90"/>
      <c r="Q424" s="53"/>
      <c r="R424" s="54">
        <v>425000</v>
      </c>
      <c r="S424" s="54">
        <f t="shared" si="23"/>
        <v>484287.5</v>
      </c>
      <c r="T424" s="22"/>
      <c r="U424" s="116"/>
      <c r="V424" s="112"/>
      <c r="W424" s="15"/>
      <c r="X424" s="32"/>
      <c r="Y424" s="32"/>
    </row>
    <row r="425" spans="1:25" ht="15.75" customHeight="1" x14ac:dyDescent="0.3">
      <c r="A425" s="24" t="s">
        <v>86</v>
      </c>
      <c r="B425" s="25" t="s">
        <v>134</v>
      </c>
      <c r="C425" s="26">
        <v>1973</v>
      </c>
      <c r="D425" s="27" t="s">
        <v>87</v>
      </c>
      <c r="E425" s="27" t="s">
        <v>87</v>
      </c>
      <c r="F425" s="24"/>
      <c r="G425" s="24"/>
      <c r="H425" s="24"/>
      <c r="I425" s="24" t="s">
        <v>569</v>
      </c>
      <c r="J425" s="197" t="str">
        <f t="shared" si="21"/>
        <v>840700131</v>
      </c>
      <c r="K425" s="28" t="s">
        <v>2</v>
      </c>
      <c r="L425" s="29">
        <v>4</v>
      </c>
      <c r="M425" s="88"/>
      <c r="N425" s="88"/>
      <c r="O425" s="165"/>
      <c r="P425" s="88"/>
      <c r="Q425" s="29"/>
      <c r="R425" s="30">
        <v>73371</v>
      </c>
      <c r="S425" s="22">
        <f t="shared" si="23"/>
        <v>83606.254499999995</v>
      </c>
      <c r="T425" s="22"/>
      <c r="U425" s="116"/>
      <c r="V425" s="112"/>
      <c r="W425" s="15"/>
      <c r="X425" s="32"/>
      <c r="Y425" s="32"/>
    </row>
    <row r="426" spans="1:25" ht="15.75" customHeight="1" x14ac:dyDescent="0.3">
      <c r="A426" s="24" t="s">
        <v>15</v>
      </c>
      <c r="B426" s="25" t="s">
        <v>132</v>
      </c>
      <c r="C426" s="26">
        <v>2009</v>
      </c>
      <c r="D426" s="27" t="s">
        <v>0</v>
      </c>
      <c r="E426" s="19" t="s">
        <v>0</v>
      </c>
      <c r="F426" s="17"/>
      <c r="G426" s="17"/>
      <c r="H426" s="17"/>
      <c r="I426" s="17" t="s">
        <v>594</v>
      </c>
      <c r="J426" s="197" t="str">
        <f t="shared" si="21"/>
        <v>820000113</v>
      </c>
      <c r="K426" s="23" t="s">
        <v>320</v>
      </c>
      <c r="L426" s="29">
        <v>5</v>
      </c>
      <c r="M426" s="88"/>
      <c r="N426" s="88"/>
      <c r="O426" s="165"/>
      <c r="P426" s="88"/>
      <c r="Q426" s="29"/>
      <c r="R426" s="30">
        <v>25000</v>
      </c>
      <c r="S426" s="22">
        <f t="shared" si="23"/>
        <v>29755</v>
      </c>
      <c r="T426" s="22"/>
      <c r="U426" s="116"/>
      <c r="V426" s="112"/>
      <c r="W426" s="15"/>
      <c r="X426" s="32"/>
      <c r="Y426" s="32"/>
    </row>
    <row r="427" spans="1:25" ht="15.75" customHeight="1" x14ac:dyDescent="0.3">
      <c r="A427" s="48" t="s">
        <v>16</v>
      </c>
      <c r="B427" s="49" t="s">
        <v>145</v>
      </c>
      <c r="C427" s="50">
        <v>1973</v>
      </c>
      <c r="D427" s="51" t="s">
        <v>91</v>
      </c>
      <c r="E427" s="51" t="s">
        <v>91</v>
      </c>
      <c r="F427" s="48"/>
      <c r="G427" s="48"/>
      <c r="H427" s="48"/>
      <c r="I427" s="48" t="s">
        <v>584</v>
      </c>
      <c r="J427" s="199" t="str">
        <f t="shared" si="21"/>
        <v>830000342</v>
      </c>
      <c r="K427" s="52" t="s">
        <v>363</v>
      </c>
      <c r="L427" s="53">
        <v>5</v>
      </c>
      <c r="M427" s="90"/>
      <c r="N427" s="90" t="s">
        <v>711</v>
      </c>
      <c r="O427" s="162"/>
      <c r="P427" s="90"/>
      <c r="Q427" s="53"/>
      <c r="R427" s="54">
        <v>650000</v>
      </c>
      <c r="S427" s="54">
        <f t="shared" si="23"/>
        <v>773630</v>
      </c>
      <c r="T427" s="22"/>
      <c r="U427" s="116"/>
      <c r="V427" s="112"/>
      <c r="W427" s="15"/>
      <c r="X427" s="32"/>
      <c r="Y427" s="32"/>
    </row>
    <row r="428" spans="1:25" ht="15.75" customHeight="1" x14ac:dyDescent="0.3">
      <c r="A428" s="48" t="s">
        <v>17</v>
      </c>
      <c r="B428" s="49" t="s">
        <v>165</v>
      </c>
      <c r="C428" s="50">
        <v>1979</v>
      </c>
      <c r="D428" s="51" t="s">
        <v>12</v>
      </c>
      <c r="E428" s="51" t="s">
        <v>344</v>
      </c>
      <c r="F428" s="48"/>
      <c r="G428" s="48"/>
      <c r="H428" s="48"/>
      <c r="I428" s="48" t="s">
        <v>598</v>
      </c>
      <c r="J428" s="199" t="str">
        <f t="shared" si="21"/>
        <v>861100932</v>
      </c>
      <c r="K428" s="52" t="s">
        <v>294</v>
      </c>
      <c r="L428" s="53">
        <v>5</v>
      </c>
      <c r="M428" s="90"/>
      <c r="N428" s="90" t="s">
        <v>711</v>
      </c>
      <c r="O428" s="162"/>
      <c r="P428" s="90"/>
      <c r="Q428" s="53"/>
      <c r="R428" s="54">
        <v>650000</v>
      </c>
      <c r="S428" s="54">
        <f t="shared" si="23"/>
        <v>773630</v>
      </c>
      <c r="T428" s="22"/>
      <c r="U428" s="116"/>
      <c r="V428" s="113"/>
      <c r="W428" s="15"/>
    </row>
    <row r="429" spans="1:25" ht="15.75" customHeight="1" x14ac:dyDescent="0.3">
      <c r="A429" s="24" t="s">
        <v>19</v>
      </c>
      <c r="B429" s="25" t="s">
        <v>148</v>
      </c>
      <c r="C429" s="26">
        <v>1986</v>
      </c>
      <c r="D429" s="27" t="s">
        <v>87</v>
      </c>
      <c r="E429" s="27" t="s">
        <v>344</v>
      </c>
      <c r="F429" s="24"/>
      <c r="G429" s="24"/>
      <c r="H429" s="24"/>
      <c r="I429" s="24" t="s">
        <v>567</v>
      </c>
      <c r="J429" s="197" t="str">
        <f t="shared" si="21"/>
        <v>851100401</v>
      </c>
      <c r="K429" s="28" t="s">
        <v>185</v>
      </c>
      <c r="L429" s="29">
        <v>5</v>
      </c>
      <c r="M429" s="88"/>
      <c r="N429" s="88"/>
      <c r="O429" s="165"/>
      <c r="P429" s="88"/>
      <c r="Q429" s="29"/>
      <c r="R429" s="30">
        <v>204750</v>
      </c>
      <c r="S429" s="22">
        <f t="shared" si="23"/>
        <v>243693.45</v>
      </c>
      <c r="T429" s="22"/>
      <c r="U429" s="116"/>
      <c r="V429" s="113"/>
      <c r="W429" s="15"/>
      <c r="X429" s="32"/>
      <c r="Y429" s="32"/>
    </row>
    <row r="430" spans="1:25" ht="15.75" customHeight="1" x14ac:dyDescent="0.3">
      <c r="A430" s="24" t="s">
        <v>62</v>
      </c>
      <c r="B430" s="25" t="s">
        <v>127</v>
      </c>
      <c r="C430" s="26">
        <v>2007</v>
      </c>
      <c r="D430" s="27" t="s">
        <v>0</v>
      </c>
      <c r="E430" s="27" t="s">
        <v>0</v>
      </c>
      <c r="F430" s="24"/>
      <c r="G430" s="24"/>
      <c r="H430" s="24"/>
      <c r="I430" s="24" t="s">
        <v>580</v>
      </c>
      <c r="J430" s="197" t="str">
        <f t="shared" si="21"/>
        <v>820500100</v>
      </c>
      <c r="K430" s="28" t="s">
        <v>191</v>
      </c>
      <c r="L430" s="29">
        <v>5</v>
      </c>
      <c r="M430" s="88"/>
      <c r="N430" s="88"/>
      <c r="O430" s="165"/>
      <c r="P430" s="88"/>
      <c r="Q430" s="29"/>
      <c r="R430" s="30">
        <v>50000</v>
      </c>
      <c r="S430" s="22">
        <f t="shared" si="23"/>
        <v>59510</v>
      </c>
      <c r="T430" s="22"/>
      <c r="U430" s="116"/>
      <c r="V430" s="113"/>
      <c r="W430" s="15"/>
      <c r="X430" s="32"/>
      <c r="Y430" s="32"/>
    </row>
    <row r="431" spans="1:25" ht="15.75" customHeight="1" x14ac:dyDescent="0.3">
      <c r="A431" s="24" t="s">
        <v>62</v>
      </c>
      <c r="B431" s="25" t="s">
        <v>127</v>
      </c>
      <c r="C431" s="26">
        <v>2007</v>
      </c>
      <c r="D431" s="27" t="s">
        <v>0</v>
      </c>
      <c r="E431" s="19" t="s">
        <v>0</v>
      </c>
      <c r="F431" s="17"/>
      <c r="G431" s="17"/>
      <c r="H431" s="17"/>
      <c r="I431" s="17" t="s">
        <v>594</v>
      </c>
      <c r="J431" s="197" t="str">
        <f t="shared" si="21"/>
        <v>820000100</v>
      </c>
      <c r="K431" s="23" t="s">
        <v>320</v>
      </c>
      <c r="L431" s="29">
        <v>5</v>
      </c>
      <c r="M431" s="88"/>
      <c r="N431" s="88"/>
      <c r="O431" s="165"/>
      <c r="P431" s="88"/>
      <c r="Q431" s="29"/>
      <c r="R431" s="30">
        <v>25000</v>
      </c>
      <c r="S431" s="22">
        <f t="shared" si="23"/>
        <v>29755</v>
      </c>
      <c r="T431" s="22"/>
      <c r="U431" s="116"/>
      <c r="V431" s="113"/>
      <c r="W431" s="15"/>
      <c r="X431" s="32"/>
      <c r="Y431" s="32"/>
    </row>
    <row r="432" spans="1:25" ht="15.75" customHeight="1" x14ac:dyDescent="0.3">
      <c r="A432" s="24" t="s">
        <v>88</v>
      </c>
      <c r="B432" s="25" t="s">
        <v>111</v>
      </c>
      <c r="C432" s="26">
        <v>2000</v>
      </c>
      <c r="D432" s="27" t="s">
        <v>87</v>
      </c>
      <c r="E432" s="27" t="s">
        <v>344</v>
      </c>
      <c r="F432" s="24"/>
      <c r="G432" s="24"/>
      <c r="H432" s="24"/>
      <c r="I432" s="24" t="s">
        <v>567</v>
      </c>
      <c r="J432" s="197" t="str">
        <f t="shared" si="21"/>
        <v>851100070</v>
      </c>
      <c r="K432" s="28" t="s">
        <v>185</v>
      </c>
      <c r="L432" s="29">
        <v>5</v>
      </c>
      <c r="M432" s="88"/>
      <c r="N432" s="88"/>
      <c r="O432" s="165"/>
      <c r="P432" s="88"/>
      <c r="Q432" s="29"/>
      <c r="R432" s="30">
        <v>195000</v>
      </c>
      <c r="S432" s="22">
        <f t="shared" si="23"/>
        <v>232089</v>
      </c>
      <c r="T432" s="22"/>
      <c r="U432" s="116"/>
      <c r="V432" s="111"/>
      <c r="W432" s="15"/>
      <c r="X432" s="32"/>
      <c r="Y432" s="32"/>
    </row>
    <row r="433" spans="1:25" ht="15.75" customHeight="1" x14ac:dyDescent="0.3">
      <c r="A433" s="24" t="s">
        <v>88</v>
      </c>
      <c r="B433" s="25" t="s">
        <v>111</v>
      </c>
      <c r="C433" s="26">
        <v>2000</v>
      </c>
      <c r="D433" s="27" t="s">
        <v>87</v>
      </c>
      <c r="E433" s="27" t="s">
        <v>344</v>
      </c>
      <c r="F433" s="24"/>
      <c r="G433" s="24"/>
      <c r="H433" s="24"/>
      <c r="I433" s="24" t="s">
        <v>562</v>
      </c>
      <c r="J433" s="197" t="str">
        <f t="shared" si="21"/>
        <v>852500070</v>
      </c>
      <c r="K433" s="28" t="s">
        <v>240</v>
      </c>
      <c r="L433" s="29">
        <v>5</v>
      </c>
      <c r="M433" s="88"/>
      <c r="N433" s="88"/>
      <c r="O433" s="165"/>
      <c r="P433" s="88"/>
      <c r="Q433" s="29"/>
      <c r="R433" s="30">
        <v>943483</v>
      </c>
      <c r="S433" s="22">
        <f t="shared" si="23"/>
        <v>1122933.4665999999</v>
      </c>
      <c r="T433" s="22"/>
      <c r="U433" s="116"/>
      <c r="V433" s="113"/>
      <c r="W433" s="15"/>
      <c r="X433" s="32"/>
      <c r="Y433" s="32"/>
    </row>
    <row r="434" spans="1:25" ht="15.75" customHeight="1" x14ac:dyDescent="0.3">
      <c r="A434" s="24" t="s">
        <v>88</v>
      </c>
      <c r="B434" s="25" t="s">
        <v>111</v>
      </c>
      <c r="C434" s="26">
        <v>2000</v>
      </c>
      <c r="D434" s="27" t="s">
        <v>12</v>
      </c>
      <c r="E434" s="27" t="s">
        <v>545</v>
      </c>
      <c r="F434" s="24"/>
      <c r="G434" s="24"/>
      <c r="H434" s="24"/>
      <c r="I434" s="24" t="s">
        <v>567</v>
      </c>
      <c r="J434" s="197" t="str">
        <f t="shared" si="21"/>
        <v>851100070</v>
      </c>
      <c r="K434" s="28" t="s">
        <v>549</v>
      </c>
      <c r="L434" s="29">
        <v>5</v>
      </c>
      <c r="M434" s="88"/>
      <c r="N434" s="88"/>
      <c r="O434" s="165"/>
      <c r="P434" s="88"/>
      <c r="Q434" s="29"/>
      <c r="R434" s="30">
        <v>600000</v>
      </c>
      <c r="S434" s="22">
        <f t="shared" si="23"/>
        <v>714120</v>
      </c>
      <c r="T434" s="22"/>
      <c r="U434" s="116"/>
      <c r="V434" s="111"/>
      <c r="W434" s="15"/>
      <c r="X434" s="32"/>
      <c r="Y434" s="32"/>
    </row>
    <row r="435" spans="1:25" s="32" customFormat="1" ht="15.75" customHeight="1" x14ac:dyDescent="0.3">
      <c r="A435" s="24" t="s">
        <v>96</v>
      </c>
      <c r="B435" s="25" t="s">
        <v>110</v>
      </c>
      <c r="C435" s="26">
        <v>2001</v>
      </c>
      <c r="D435" s="27" t="s">
        <v>87</v>
      </c>
      <c r="E435" s="27" t="s">
        <v>344</v>
      </c>
      <c r="F435" s="24"/>
      <c r="G435" s="24"/>
      <c r="H435" s="24"/>
      <c r="I435" s="24" t="s">
        <v>562</v>
      </c>
      <c r="J435" s="197" t="str">
        <f t="shared" si="21"/>
        <v>852500069</v>
      </c>
      <c r="K435" s="28" t="s">
        <v>1</v>
      </c>
      <c r="L435" s="29">
        <v>5</v>
      </c>
      <c r="M435" s="88"/>
      <c r="N435" s="88"/>
      <c r="O435" s="165"/>
      <c r="P435" s="88"/>
      <c r="Q435" s="29"/>
      <c r="R435" s="30">
        <v>811329.75</v>
      </c>
      <c r="S435" s="22">
        <f t="shared" si="23"/>
        <v>965644.66845</v>
      </c>
      <c r="T435" s="22"/>
      <c r="U435" s="116"/>
      <c r="V435" s="113"/>
      <c r="W435" s="15"/>
    </row>
    <row r="436" spans="1:25" ht="15.75" customHeight="1" x14ac:dyDescent="0.3">
      <c r="A436" s="24" t="s">
        <v>96</v>
      </c>
      <c r="B436" s="25" t="s">
        <v>110</v>
      </c>
      <c r="C436" s="26">
        <v>2001</v>
      </c>
      <c r="D436" s="27" t="s">
        <v>87</v>
      </c>
      <c r="E436" s="27" t="s">
        <v>87</v>
      </c>
      <c r="F436" s="24"/>
      <c r="G436" s="24"/>
      <c r="H436" s="24"/>
      <c r="I436" s="24" t="s">
        <v>585</v>
      </c>
      <c r="J436" s="197" t="str">
        <f t="shared" si="21"/>
        <v>862000069</v>
      </c>
      <c r="K436" s="28" t="s">
        <v>187</v>
      </c>
      <c r="L436" s="29">
        <v>5</v>
      </c>
      <c r="M436" s="88"/>
      <c r="N436" s="88"/>
      <c r="O436" s="165"/>
      <c r="P436" s="88"/>
      <c r="Q436" s="29"/>
      <c r="R436" s="30">
        <v>8000</v>
      </c>
      <c r="S436" s="22">
        <f t="shared" si="23"/>
        <v>9521.6</v>
      </c>
      <c r="T436" s="22"/>
      <c r="U436" s="116"/>
      <c r="V436" s="113"/>
      <c r="W436" s="15"/>
      <c r="X436" s="32"/>
      <c r="Y436" s="32"/>
    </row>
    <row r="437" spans="1:25" ht="15.75" customHeight="1" x14ac:dyDescent="0.3">
      <c r="A437" s="24" t="s">
        <v>21</v>
      </c>
      <c r="B437" s="25" t="s">
        <v>106</v>
      </c>
      <c r="C437" s="26">
        <v>1996</v>
      </c>
      <c r="D437" s="27" t="s">
        <v>87</v>
      </c>
      <c r="E437" s="27" t="s">
        <v>87</v>
      </c>
      <c r="F437" s="24"/>
      <c r="G437" s="24"/>
      <c r="H437" s="24"/>
      <c r="I437" s="24" t="s">
        <v>569</v>
      </c>
      <c r="J437" s="197" t="str">
        <f t="shared" si="21"/>
        <v>840700060</v>
      </c>
      <c r="K437" s="28" t="s">
        <v>10</v>
      </c>
      <c r="L437" s="29">
        <v>5</v>
      </c>
      <c r="M437" s="88"/>
      <c r="N437" s="88"/>
      <c r="O437" s="165"/>
      <c r="P437" s="88"/>
      <c r="Q437" s="29"/>
      <c r="R437" s="30">
        <v>80709</v>
      </c>
      <c r="S437" s="22">
        <f t="shared" si="23"/>
        <v>96059.851800000004</v>
      </c>
      <c r="T437" s="22"/>
      <c r="U437" s="116"/>
      <c r="V437" s="111"/>
      <c r="W437" s="15"/>
      <c r="X437" s="32"/>
      <c r="Y437" s="32"/>
    </row>
    <row r="438" spans="1:25" ht="15.75" customHeight="1" x14ac:dyDescent="0.3">
      <c r="A438" s="24" t="s">
        <v>23</v>
      </c>
      <c r="B438" s="25" t="s">
        <v>130</v>
      </c>
      <c r="C438" s="26">
        <v>2008</v>
      </c>
      <c r="D438" s="27" t="s">
        <v>0</v>
      </c>
      <c r="E438" s="27" t="s">
        <v>0</v>
      </c>
      <c r="F438" s="24"/>
      <c r="G438" s="24"/>
      <c r="H438" s="24"/>
      <c r="I438" s="24" t="s">
        <v>580</v>
      </c>
      <c r="J438" s="197" t="str">
        <f t="shared" si="21"/>
        <v>820500103</v>
      </c>
      <c r="K438" s="28" t="s">
        <v>191</v>
      </c>
      <c r="L438" s="29">
        <v>5</v>
      </c>
      <c r="M438" s="88"/>
      <c r="N438" s="88"/>
      <c r="O438" s="165"/>
      <c r="P438" s="88"/>
      <c r="Q438" s="29"/>
      <c r="R438" s="30">
        <v>50000</v>
      </c>
      <c r="S438" s="22">
        <f t="shared" si="23"/>
        <v>59510</v>
      </c>
      <c r="T438" s="22"/>
      <c r="U438" s="116"/>
      <c r="V438" s="111"/>
      <c r="W438" s="15"/>
      <c r="X438" s="32"/>
      <c r="Y438" s="32"/>
    </row>
    <row r="439" spans="1:25" ht="15.75" customHeight="1" x14ac:dyDescent="0.3">
      <c r="A439" s="24" t="s">
        <v>23</v>
      </c>
      <c r="B439" s="25" t="s">
        <v>130</v>
      </c>
      <c r="C439" s="26">
        <v>2008</v>
      </c>
      <c r="D439" s="27" t="s">
        <v>0</v>
      </c>
      <c r="E439" s="19" t="s">
        <v>0</v>
      </c>
      <c r="F439" s="17"/>
      <c r="G439" s="17"/>
      <c r="H439" s="17"/>
      <c r="I439" s="17" t="s">
        <v>594</v>
      </c>
      <c r="J439" s="197" t="str">
        <f t="shared" si="21"/>
        <v>820000103</v>
      </c>
      <c r="K439" s="23" t="s">
        <v>320</v>
      </c>
      <c r="L439" s="29">
        <v>5</v>
      </c>
      <c r="M439" s="88"/>
      <c r="N439" s="88"/>
      <c r="O439" s="165"/>
      <c r="P439" s="88"/>
      <c r="Q439" s="29"/>
      <c r="R439" s="30">
        <v>25000</v>
      </c>
      <c r="S439" s="22">
        <f t="shared" si="23"/>
        <v>29755</v>
      </c>
      <c r="T439" s="22"/>
      <c r="U439" s="116"/>
      <c r="V439" s="111"/>
      <c r="W439" s="15"/>
      <c r="X439" s="32"/>
      <c r="Y439" s="32"/>
    </row>
    <row r="440" spans="1:25" ht="15.75" customHeight="1" x14ac:dyDescent="0.3">
      <c r="A440" s="24" t="s">
        <v>90</v>
      </c>
      <c r="B440" s="25" t="s">
        <v>150</v>
      </c>
      <c r="C440" s="26">
        <v>1988</v>
      </c>
      <c r="D440" s="27" t="s">
        <v>87</v>
      </c>
      <c r="E440" s="27" t="s">
        <v>344</v>
      </c>
      <c r="F440" s="24"/>
      <c r="G440" s="24"/>
      <c r="H440" s="24"/>
      <c r="I440" s="24" t="s">
        <v>567</v>
      </c>
      <c r="J440" s="197" t="str">
        <f t="shared" si="21"/>
        <v>851100421</v>
      </c>
      <c r="K440" s="28" t="s">
        <v>185</v>
      </c>
      <c r="L440" s="29">
        <v>5</v>
      </c>
      <c r="M440" s="88"/>
      <c r="N440" s="88"/>
      <c r="O440" s="165"/>
      <c r="P440" s="88"/>
      <c r="Q440" s="29"/>
      <c r="R440" s="30">
        <v>204750</v>
      </c>
      <c r="S440" s="22">
        <f t="shared" si="23"/>
        <v>243693.45</v>
      </c>
      <c r="T440" s="22"/>
      <c r="U440" s="116"/>
      <c r="V440" s="111"/>
      <c r="W440" s="15"/>
      <c r="X440" s="32"/>
      <c r="Y440" s="32"/>
    </row>
    <row r="441" spans="1:25" ht="15.75" customHeight="1" x14ac:dyDescent="0.3">
      <c r="A441" s="24" t="s">
        <v>25</v>
      </c>
      <c r="B441" s="25" t="s">
        <v>105</v>
      </c>
      <c r="C441" s="26">
        <v>1994</v>
      </c>
      <c r="D441" s="27" t="s">
        <v>87</v>
      </c>
      <c r="E441" s="27" t="s">
        <v>87</v>
      </c>
      <c r="F441" s="24"/>
      <c r="G441" s="24"/>
      <c r="H441" s="24"/>
      <c r="I441" s="24" t="s">
        <v>569</v>
      </c>
      <c r="J441" s="197" t="str">
        <f t="shared" si="21"/>
        <v>840700059</v>
      </c>
      <c r="K441" s="28" t="s">
        <v>8</v>
      </c>
      <c r="L441" s="29">
        <v>5</v>
      </c>
      <c r="M441" s="88"/>
      <c r="N441" s="88"/>
      <c r="O441" s="165"/>
      <c r="P441" s="88"/>
      <c r="Q441" s="29"/>
      <c r="R441" s="30">
        <v>80709</v>
      </c>
      <c r="S441" s="22">
        <f t="shared" si="23"/>
        <v>96059.851800000004</v>
      </c>
      <c r="T441" s="22"/>
      <c r="U441" s="116"/>
      <c r="V441" s="111"/>
      <c r="W441" s="15"/>
      <c r="X441" s="32"/>
      <c r="Y441" s="32"/>
    </row>
    <row r="442" spans="1:25" ht="15.75" customHeight="1" x14ac:dyDescent="0.3">
      <c r="A442" s="17" t="s">
        <v>620</v>
      </c>
      <c r="B442" s="21" t="s">
        <v>180</v>
      </c>
      <c r="C442" s="18"/>
      <c r="D442" s="19" t="s">
        <v>0</v>
      </c>
      <c r="E442" s="19" t="s">
        <v>0</v>
      </c>
      <c r="F442" s="17"/>
      <c r="G442" s="17"/>
      <c r="H442" s="17"/>
      <c r="I442" s="17" t="s">
        <v>594</v>
      </c>
      <c r="J442" s="197" t="str">
        <f t="shared" si="21"/>
        <v>820009430</v>
      </c>
      <c r="K442" s="35" t="s">
        <v>310</v>
      </c>
      <c r="L442" s="20">
        <v>5</v>
      </c>
      <c r="M442" s="89"/>
      <c r="N442" s="89"/>
      <c r="O442" s="163"/>
      <c r="P442" s="89"/>
      <c r="Q442" s="20"/>
      <c r="R442" s="30">
        <v>120000</v>
      </c>
      <c r="S442" s="22">
        <f t="shared" si="23"/>
        <v>142824</v>
      </c>
      <c r="T442" s="22"/>
      <c r="U442" s="116"/>
      <c r="V442" s="111"/>
    </row>
    <row r="443" spans="1:25" ht="15.75" customHeight="1" x14ac:dyDescent="0.3">
      <c r="A443" s="17" t="s">
        <v>636</v>
      </c>
      <c r="B443" s="21" t="s">
        <v>180</v>
      </c>
      <c r="C443" s="18"/>
      <c r="D443" s="19" t="s">
        <v>12</v>
      </c>
      <c r="E443" s="19" t="s">
        <v>344</v>
      </c>
      <c r="F443" s="17"/>
      <c r="G443" s="17"/>
      <c r="H443" s="17"/>
      <c r="I443" s="17" t="s">
        <v>637</v>
      </c>
      <c r="J443" s="197" t="str">
        <f t="shared" si="21"/>
        <v>851809019</v>
      </c>
      <c r="K443" s="23" t="s">
        <v>315</v>
      </c>
      <c r="L443" s="20">
        <v>5</v>
      </c>
      <c r="M443" s="89"/>
      <c r="N443" s="89"/>
      <c r="O443" s="163"/>
      <c r="P443" s="89"/>
      <c r="Q443" s="20"/>
      <c r="R443" s="30">
        <v>1000000</v>
      </c>
      <c r="S443" s="22">
        <f t="shared" si="23"/>
        <v>1190200</v>
      </c>
      <c r="T443" s="22"/>
      <c r="U443" s="116"/>
      <c r="V443" s="111"/>
      <c r="W443" s="15"/>
    </row>
    <row r="444" spans="1:25" ht="15.75" customHeight="1" x14ac:dyDescent="0.3">
      <c r="A444" s="17" t="s">
        <v>627</v>
      </c>
      <c r="B444" s="21" t="s">
        <v>180</v>
      </c>
      <c r="C444" s="18"/>
      <c r="D444" s="19" t="s">
        <v>351</v>
      </c>
      <c r="E444" s="27" t="s">
        <v>351</v>
      </c>
      <c r="F444" s="24"/>
      <c r="G444" s="24"/>
      <c r="H444" s="24"/>
      <c r="I444" s="24" t="s">
        <v>628</v>
      </c>
      <c r="J444" s="197" t="str">
        <f t="shared" si="21"/>
        <v>000000000</v>
      </c>
      <c r="K444" s="23" t="s">
        <v>352</v>
      </c>
      <c r="L444" s="20">
        <v>5</v>
      </c>
      <c r="M444" s="89"/>
      <c r="N444" s="89"/>
      <c r="O444" s="163"/>
      <c r="P444" s="89"/>
      <c r="Q444" s="20"/>
      <c r="R444" s="30">
        <v>50647051</v>
      </c>
      <c r="S444" s="22">
        <v>50647051</v>
      </c>
      <c r="T444" s="22"/>
      <c r="U444" s="116"/>
      <c r="V444" s="111"/>
      <c r="W444" s="32"/>
      <c r="X444" s="32"/>
      <c r="Y444" s="32"/>
    </row>
    <row r="445" spans="1:25" ht="15.75" customHeight="1" x14ac:dyDescent="0.3">
      <c r="A445" s="17" t="s">
        <v>588</v>
      </c>
      <c r="B445" s="21" t="s">
        <v>180</v>
      </c>
      <c r="C445" s="18"/>
      <c r="D445" s="19" t="s">
        <v>351</v>
      </c>
      <c r="E445" s="27" t="s">
        <v>351</v>
      </c>
      <c r="F445" s="24"/>
      <c r="G445" s="24"/>
      <c r="H445" s="24"/>
      <c r="I445" s="24" t="s">
        <v>618</v>
      </c>
      <c r="J445" s="197" t="str">
        <f t="shared" si="21"/>
        <v>832409061</v>
      </c>
      <c r="K445" s="23" t="s">
        <v>354</v>
      </c>
      <c r="L445" s="20">
        <v>5</v>
      </c>
      <c r="M445" s="89"/>
      <c r="N445" s="89"/>
      <c r="O445" s="163"/>
      <c r="P445" s="89"/>
      <c r="Q445" s="20"/>
      <c r="R445" s="30">
        <v>473350</v>
      </c>
      <c r="S445" s="22">
        <f t="shared" ref="S445:S476" si="24">IF(L445=1,R445+R445*$C$627,IF(L445=2,R445+R445*$C$628,IF(L445=3,R445+R445*$C$629,IF(L445=4,R445+R445*$C$630,IF(L445=5,R445+R445*$C$631,IF(L445=6,R445+R445*$C$632))))))</f>
        <v>563381.17000000004</v>
      </c>
      <c r="T445" s="22"/>
      <c r="U445" s="116"/>
      <c r="V445" s="111"/>
    </row>
    <row r="446" spans="1:25" ht="15.75" customHeight="1" x14ac:dyDescent="0.3">
      <c r="A446" s="17" t="s">
        <v>588</v>
      </c>
      <c r="B446" s="21" t="s">
        <v>180</v>
      </c>
      <c r="C446" s="18"/>
      <c r="D446" s="19" t="s">
        <v>351</v>
      </c>
      <c r="E446" s="27" t="s">
        <v>351</v>
      </c>
      <c r="F446" s="24"/>
      <c r="G446" s="24"/>
      <c r="H446" s="24"/>
      <c r="I446" s="24" t="s">
        <v>640</v>
      </c>
      <c r="J446" s="197" t="str">
        <f t="shared" si="21"/>
        <v>851009061</v>
      </c>
      <c r="K446" s="23" t="s">
        <v>357</v>
      </c>
      <c r="L446" s="20">
        <v>5</v>
      </c>
      <c r="M446" s="89"/>
      <c r="N446" s="89"/>
      <c r="O446" s="163"/>
      <c r="P446" s="89"/>
      <c r="Q446" s="20"/>
      <c r="R446" s="30">
        <v>2840102</v>
      </c>
      <c r="S446" s="22">
        <f t="shared" si="24"/>
        <v>3380289.4004000002</v>
      </c>
      <c r="T446" s="22"/>
      <c r="U446" s="116"/>
      <c r="V446" s="111"/>
    </row>
    <row r="447" spans="1:25" ht="15.75" customHeight="1" x14ac:dyDescent="0.3">
      <c r="A447" s="17" t="s">
        <v>588</v>
      </c>
      <c r="B447" s="21" t="s">
        <v>180</v>
      </c>
      <c r="C447" s="18"/>
      <c r="D447" s="19" t="s">
        <v>351</v>
      </c>
      <c r="E447" s="27" t="s">
        <v>351</v>
      </c>
      <c r="F447" s="24"/>
      <c r="G447" s="24"/>
      <c r="H447" s="24"/>
      <c r="I447" s="24" t="s">
        <v>618</v>
      </c>
      <c r="J447" s="197" t="str">
        <f t="shared" si="21"/>
        <v>832409061</v>
      </c>
      <c r="K447" s="23" t="s">
        <v>355</v>
      </c>
      <c r="L447" s="20">
        <v>5</v>
      </c>
      <c r="M447" s="89"/>
      <c r="N447" s="89"/>
      <c r="O447" s="163"/>
      <c r="P447" s="89"/>
      <c r="Q447" s="20"/>
      <c r="R447" s="30">
        <v>473350</v>
      </c>
      <c r="S447" s="22">
        <f t="shared" si="24"/>
        <v>563381.17000000004</v>
      </c>
      <c r="T447" s="22"/>
      <c r="U447" s="116"/>
      <c r="V447" s="111"/>
    </row>
    <row r="448" spans="1:25" ht="15.75" customHeight="1" x14ac:dyDescent="0.3">
      <c r="A448" s="17" t="s">
        <v>588</v>
      </c>
      <c r="B448" s="21" t="s">
        <v>180</v>
      </c>
      <c r="C448" s="18"/>
      <c r="D448" s="19" t="s">
        <v>351</v>
      </c>
      <c r="E448" s="27" t="s">
        <v>351</v>
      </c>
      <c r="F448" s="24"/>
      <c r="G448" s="24"/>
      <c r="H448" s="24"/>
      <c r="I448" s="24" t="s">
        <v>603</v>
      </c>
      <c r="J448" s="197" t="str">
        <f t="shared" si="21"/>
        <v>832609061</v>
      </c>
      <c r="K448" s="23" t="s">
        <v>412</v>
      </c>
      <c r="L448" s="20">
        <v>5</v>
      </c>
      <c r="M448" s="89"/>
      <c r="N448" s="89"/>
      <c r="O448" s="163"/>
      <c r="P448" s="89"/>
      <c r="Q448" s="20"/>
      <c r="R448" s="30">
        <v>300000</v>
      </c>
      <c r="S448" s="22">
        <f t="shared" si="24"/>
        <v>357060</v>
      </c>
      <c r="T448" s="22"/>
      <c r="U448" s="116"/>
      <c r="V448" s="111" t="s">
        <v>418</v>
      </c>
    </row>
    <row r="449" spans="1:25" s="32" customFormat="1" ht="15.75" customHeight="1" x14ac:dyDescent="0.3">
      <c r="A449" s="17" t="s">
        <v>648</v>
      </c>
      <c r="B449" s="21" t="s">
        <v>180</v>
      </c>
      <c r="C449" s="18"/>
      <c r="D449" s="19" t="s">
        <v>351</v>
      </c>
      <c r="E449" s="27" t="s">
        <v>351</v>
      </c>
      <c r="F449" s="24"/>
      <c r="G449" s="24"/>
      <c r="H449" s="24"/>
      <c r="I449" s="24" t="s">
        <v>584</v>
      </c>
      <c r="J449" s="197" t="str">
        <f t="shared" si="21"/>
        <v>830009421</v>
      </c>
      <c r="K449" s="23" t="s">
        <v>358</v>
      </c>
      <c r="L449" s="20">
        <v>5</v>
      </c>
      <c r="M449" s="89"/>
      <c r="N449" s="89"/>
      <c r="O449" s="163"/>
      <c r="P449" s="89"/>
      <c r="Q449" s="20"/>
      <c r="R449" s="30">
        <v>1949090</v>
      </c>
      <c r="S449" s="22">
        <f t="shared" si="24"/>
        <v>2319806.9180000001</v>
      </c>
      <c r="T449" s="22"/>
      <c r="U449" s="116"/>
      <c r="V449" s="111"/>
      <c r="W449" s="14"/>
      <c r="X449" s="14"/>
      <c r="Y449" s="14"/>
    </row>
    <row r="450" spans="1:25" s="32" customFormat="1" ht="15.75" customHeight="1" x14ac:dyDescent="0.3">
      <c r="A450" s="17" t="s">
        <v>26</v>
      </c>
      <c r="B450" s="21" t="s">
        <v>180</v>
      </c>
      <c r="C450" s="18"/>
      <c r="D450" s="19" t="s">
        <v>351</v>
      </c>
      <c r="E450" s="27" t="s">
        <v>351</v>
      </c>
      <c r="F450" s="24"/>
      <c r="G450" s="24"/>
      <c r="H450" s="24"/>
      <c r="I450" s="24" t="s">
        <v>622</v>
      </c>
      <c r="J450" s="197" t="str">
        <f t="shared" ref="J450:J513" si="25">CONCATENATE(I450,A450)</f>
        <v>842109999</v>
      </c>
      <c r="K450" s="23" t="s">
        <v>353</v>
      </c>
      <c r="L450" s="20">
        <v>5</v>
      </c>
      <c r="M450" s="89"/>
      <c r="N450" s="89"/>
      <c r="O450" s="163"/>
      <c r="P450" s="89"/>
      <c r="Q450" s="20"/>
      <c r="R450" s="30">
        <v>5052174</v>
      </c>
      <c r="S450" s="22">
        <f t="shared" si="24"/>
        <v>6013097.4947999995</v>
      </c>
      <c r="T450" s="22"/>
      <c r="U450" s="116"/>
      <c r="V450" s="111"/>
      <c r="W450" s="14"/>
      <c r="X450" s="14"/>
      <c r="Y450" s="14"/>
    </row>
    <row r="451" spans="1:25" s="32" customFormat="1" ht="15.75" customHeight="1" x14ac:dyDescent="0.3">
      <c r="A451" s="17" t="s">
        <v>633</v>
      </c>
      <c r="B451" s="21" t="s">
        <v>180</v>
      </c>
      <c r="C451" s="18"/>
      <c r="D451" s="27" t="s">
        <v>91</v>
      </c>
      <c r="E451" s="27" t="s">
        <v>91</v>
      </c>
      <c r="F451" s="24"/>
      <c r="G451" s="24"/>
      <c r="H451" s="24"/>
      <c r="I451" s="24" t="s">
        <v>645</v>
      </c>
      <c r="J451" s="31" t="str">
        <f t="shared" si="25"/>
        <v>840609420</v>
      </c>
      <c r="K451" s="28" t="s">
        <v>718</v>
      </c>
      <c r="L451" s="20">
        <v>5</v>
      </c>
      <c r="M451" s="89"/>
      <c r="N451" s="89"/>
      <c r="O451" s="163"/>
      <c r="P451" s="89"/>
      <c r="Q451" s="20"/>
      <c r="R451" s="30">
        <v>9745556</v>
      </c>
      <c r="S451" s="22">
        <f t="shared" si="24"/>
        <v>11599160.7512</v>
      </c>
      <c r="T451" s="22"/>
      <c r="U451" s="116"/>
      <c r="V451" s="111"/>
      <c r="W451" s="14"/>
      <c r="X451" s="14"/>
      <c r="Y451" s="14"/>
    </row>
    <row r="452" spans="1:25" s="32" customFormat="1" ht="15.75" customHeight="1" x14ac:dyDescent="0.3">
      <c r="A452" s="17" t="s">
        <v>633</v>
      </c>
      <c r="B452" s="21" t="s">
        <v>180</v>
      </c>
      <c r="C452" s="18"/>
      <c r="D452" s="27" t="s">
        <v>91</v>
      </c>
      <c r="E452" s="27" t="s">
        <v>91</v>
      </c>
      <c r="F452" s="24"/>
      <c r="G452" s="24"/>
      <c r="H452" s="24"/>
      <c r="I452" s="24" t="s">
        <v>646</v>
      </c>
      <c r="J452" s="31" t="str">
        <f t="shared" si="25"/>
        <v>840809420</v>
      </c>
      <c r="K452" s="28" t="s">
        <v>719</v>
      </c>
      <c r="L452" s="20">
        <v>5</v>
      </c>
      <c r="M452" s="89"/>
      <c r="N452" s="89"/>
      <c r="O452" s="163"/>
      <c r="P452" s="89"/>
      <c r="Q452" s="20"/>
      <c r="R452" s="30">
        <v>9745557</v>
      </c>
      <c r="S452" s="22">
        <f t="shared" si="24"/>
        <v>11599161.941400001</v>
      </c>
      <c r="T452" s="22"/>
      <c r="U452" s="116"/>
      <c r="V452" s="111"/>
      <c r="W452" s="14"/>
      <c r="X452" s="14"/>
      <c r="Y452" s="14"/>
    </row>
    <row r="453" spans="1:25" s="32" customFormat="1" ht="15.75" customHeight="1" x14ac:dyDescent="0.3">
      <c r="A453" s="17" t="s">
        <v>619</v>
      </c>
      <c r="B453" s="21" t="s">
        <v>180</v>
      </c>
      <c r="C453" s="18"/>
      <c r="D453" s="19" t="s">
        <v>12</v>
      </c>
      <c r="E453" s="19" t="s">
        <v>345</v>
      </c>
      <c r="F453" s="17"/>
      <c r="G453" s="17"/>
      <c r="H453" s="17"/>
      <c r="I453" s="17" t="s">
        <v>598</v>
      </c>
      <c r="J453" s="197" t="str">
        <f t="shared" si="25"/>
        <v>861109002</v>
      </c>
      <c r="K453" s="23" t="s">
        <v>343</v>
      </c>
      <c r="L453" s="20">
        <v>5</v>
      </c>
      <c r="M453" s="89"/>
      <c r="N453" s="89"/>
      <c r="O453" s="163"/>
      <c r="P453" s="89"/>
      <c r="Q453" s="20"/>
      <c r="R453" s="30">
        <v>30000</v>
      </c>
      <c r="S453" s="22">
        <f t="shared" si="24"/>
        <v>35706</v>
      </c>
      <c r="T453" s="22"/>
      <c r="U453" s="116"/>
      <c r="V453" s="111"/>
      <c r="W453" s="15"/>
    </row>
    <row r="454" spans="1:25" s="32" customFormat="1" ht="15.75" customHeight="1" x14ac:dyDescent="0.3">
      <c r="A454" s="17" t="s">
        <v>588</v>
      </c>
      <c r="B454" s="21" t="s">
        <v>180</v>
      </c>
      <c r="C454" s="18"/>
      <c r="D454" s="19" t="s">
        <v>0</v>
      </c>
      <c r="E454" s="19" t="s">
        <v>345</v>
      </c>
      <c r="F454" s="17"/>
      <c r="G454" s="17"/>
      <c r="H454" s="17"/>
      <c r="I454" s="17" t="s">
        <v>617</v>
      </c>
      <c r="J454" s="197" t="str">
        <f t="shared" si="25"/>
        <v>820109061</v>
      </c>
      <c r="K454" s="23" t="s">
        <v>309</v>
      </c>
      <c r="L454" s="20">
        <v>5</v>
      </c>
      <c r="M454" s="89"/>
      <c r="N454" s="89"/>
      <c r="O454" s="163"/>
      <c r="P454" s="89"/>
      <c r="Q454" s="20"/>
      <c r="R454" s="30">
        <v>200000</v>
      </c>
      <c r="S454" s="22">
        <f t="shared" si="24"/>
        <v>238040</v>
      </c>
      <c r="T454" s="22"/>
      <c r="U454" s="116"/>
      <c r="V454" s="111"/>
      <c r="W454" s="14"/>
      <c r="X454" s="14"/>
      <c r="Y454" s="14"/>
    </row>
    <row r="455" spans="1:25" s="32" customFormat="1" ht="15.75" customHeight="1" x14ac:dyDescent="0.3">
      <c r="A455" s="17" t="s">
        <v>588</v>
      </c>
      <c r="B455" s="21" t="s">
        <v>180</v>
      </c>
      <c r="C455" s="18"/>
      <c r="D455" s="19" t="s">
        <v>12</v>
      </c>
      <c r="E455" s="19" t="s">
        <v>345</v>
      </c>
      <c r="F455" s="17"/>
      <c r="G455" s="17"/>
      <c r="H455" s="17"/>
      <c r="I455" s="17" t="s">
        <v>658</v>
      </c>
      <c r="J455" s="197" t="str">
        <f t="shared" si="25"/>
        <v>861609061</v>
      </c>
      <c r="K455" s="23" t="s">
        <v>313</v>
      </c>
      <c r="L455" s="20">
        <v>5</v>
      </c>
      <c r="M455" s="89"/>
      <c r="N455" s="89"/>
      <c r="O455" s="163"/>
      <c r="P455" s="89"/>
      <c r="Q455" s="20"/>
      <c r="R455" s="30">
        <v>1700000</v>
      </c>
      <c r="S455" s="22">
        <f t="shared" si="24"/>
        <v>2023340</v>
      </c>
      <c r="T455" s="22"/>
      <c r="U455" s="116"/>
      <c r="V455" s="111"/>
      <c r="W455" s="14"/>
      <c r="X455" s="14"/>
      <c r="Y455" s="14"/>
    </row>
    <row r="456" spans="1:25" ht="15.75" customHeight="1" x14ac:dyDescent="0.3">
      <c r="A456" s="17" t="s">
        <v>588</v>
      </c>
      <c r="B456" s="21" t="s">
        <v>180</v>
      </c>
      <c r="C456" s="18"/>
      <c r="D456" s="19" t="s">
        <v>12</v>
      </c>
      <c r="E456" s="19" t="s">
        <v>345</v>
      </c>
      <c r="F456" s="17"/>
      <c r="G456" s="17"/>
      <c r="H456" s="17"/>
      <c r="I456" s="17" t="s">
        <v>637</v>
      </c>
      <c r="J456" s="197" t="str">
        <f t="shared" si="25"/>
        <v>851809061</v>
      </c>
      <c r="K456" s="35" t="s">
        <v>314</v>
      </c>
      <c r="L456" s="20">
        <v>5</v>
      </c>
      <c r="M456" s="89"/>
      <c r="N456" s="89"/>
      <c r="O456" s="163"/>
      <c r="P456" s="89"/>
      <c r="Q456" s="20"/>
      <c r="R456" s="30">
        <v>400000</v>
      </c>
      <c r="S456" s="22">
        <f t="shared" si="24"/>
        <v>476080</v>
      </c>
      <c r="T456" s="22"/>
      <c r="U456" s="116"/>
      <c r="V456" s="111"/>
    </row>
    <row r="457" spans="1:25" ht="15.75" customHeight="1" x14ac:dyDescent="0.3">
      <c r="A457" s="17" t="s">
        <v>588</v>
      </c>
      <c r="B457" s="21" t="s">
        <v>180</v>
      </c>
      <c r="C457" s="18"/>
      <c r="D457" s="19" t="s">
        <v>12</v>
      </c>
      <c r="E457" s="19" t="s">
        <v>345</v>
      </c>
      <c r="F457" s="17"/>
      <c r="G457" s="17"/>
      <c r="H457" s="17"/>
      <c r="I457" s="17" t="s">
        <v>608</v>
      </c>
      <c r="J457" s="197" t="str">
        <f t="shared" si="25"/>
        <v>851209061</v>
      </c>
      <c r="K457" s="23" t="s">
        <v>360</v>
      </c>
      <c r="L457" s="20">
        <v>5</v>
      </c>
      <c r="M457" s="89"/>
      <c r="N457" s="89"/>
      <c r="O457" s="163"/>
      <c r="P457" s="89"/>
      <c r="Q457" s="20"/>
      <c r="R457" s="30">
        <v>600000</v>
      </c>
      <c r="S457" s="22">
        <f t="shared" si="24"/>
        <v>714120</v>
      </c>
      <c r="T457" s="22"/>
      <c r="U457" s="116"/>
      <c r="V457" s="111"/>
    </row>
    <row r="458" spans="1:25" ht="15.75" customHeight="1" x14ac:dyDescent="0.3">
      <c r="A458" s="17" t="s">
        <v>588</v>
      </c>
      <c r="B458" s="21" t="s">
        <v>180</v>
      </c>
      <c r="C458" s="18"/>
      <c r="D458" s="19" t="s">
        <v>12</v>
      </c>
      <c r="E458" s="19" t="s">
        <v>345</v>
      </c>
      <c r="F458" s="17"/>
      <c r="G458" s="17"/>
      <c r="H458" s="17"/>
      <c r="I458" s="24" t="s">
        <v>567</v>
      </c>
      <c r="J458" s="197" t="str">
        <f t="shared" si="25"/>
        <v>851109061</v>
      </c>
      <c r="K458" s="23" t="s">
        <v>316</v>
      </c>
      <c r="L458" s="20">
        <v>5</v>
      </c>
      <c r="M458" s="89"/>
      <c r="N458" s="89"/>
      <c r="O458" s="163"/>
      <c r="P458" s="89"/>
      <c r="Q458" s="20"/>
      <c r="R458" s="30">
        <v>500000</v>
      </c>
      <c r="S458" s="22">
        <f t="shared" si="24"/>
        <v>595100</v>
      </c>
      <c r="T458" s="22"/>
      <c r="U458" s="116"/>
      <c r="V458" s="111"/>
    </row>
    <row r="459" spans="1:25" s="32" customFormat="1" ht="15.75" customHeight="1" x14ac:dyDescent="0.3">
      <c r="A459" s="17" t="s">
        <v>588</v>
      </c>
      <c r="B459" s="21" t="s">
        <v>180</v>
      </c>
      <c r="C459" s="18"/>
      <c r="D459" s="19" t="s">
        <v>12</v>
      </c>
      <c r="E459" s="19" t="s">
        <v>345</v>
      </c>
      <c r="F459" s="17"/>
      <c r="G459" s="17"/>
      <c r="H459" s="17"/>
      <c r="I459" s="17" t="s">
        <v>639</v>
      </c>
      <c r="J459" s="197" t="str">
        <f t="shared" si="25"/>
        <v>861809061</v>
      </c>
      <c r="K459" s="23" t="s">
        <v>342</v>
      </c>
      <c r="L459" s="20">
        <v>5</v>
      </c>
      <c r="M459" s="89"/>
      <c r="N459" s="89"/>
      <c r="O459" s="163"/>
      <c r="P459" s="89"/>
      <c r="Q459" s="20"/>
      <c r="R459" s="30">
        <v>200000</v>
      </c>
      <c r="S459" s="22">
        <f t="shared" si="24"/>
        <v>238040</v>
      </c>
      <c r="T459" s="22"/>
      <c r="U459" s="116"/>
      <c r="V459" s="111"/>
      <c r="W459" s="14"/>
      <c r="X459" s="14"/>
      <c r="Y459" s="14"/>
    </row>
    <row r="460" spans="1:25" s="32" customFormat="1" ht="15.75" customHeight="1" x14ac:dyDescent="0.3">
      <c r="A460" s="17" t="s">
        <v>588</v>
      </c>
      <c r="B460" s="21" t="s">
        <v>180</v>
      </c>
      <c r="C460" s="18"/>
      <c r="D460" s="19" t="s">
        <v>12</v>
      </c>
      <c r="E460" s="19" t="s">
        <v>345</v>
      </c>
      <c r="F460" s="17"/>
      <c r="G460" s="17"/>
      <c r="H460" s="17"/>
      <c r="I460" s="17" t="s">
        <v>641</v>
      </c>
      <c r="J460" s="197" t="str">
        <f t="shared" si="25"/>
        <v>861409061</v>
      </c>
      <c r="K460" s="35" t="s">
        <v>317</v>
      </c>
      <c r="L460" s="20">
        <v>5</v>
      </c>
      <c r="M460" s="89"/>
      <c r="N460" s="89"/>
      <c r="O460" s="163"/>
      <c r="P460" s="89"/>
      <c r="Q460" s="20"/>
      <c r="R460" s="30">
        <v>1000000</v>
      </c>
      <c r="S460" s="22">
        <f t="shared" si="24"/>
        <v>1190200</v>
      </c>
      <c r="T460" s="22"/>
      <c r="U460" s="116"/>
      <c r="V460" s="111"/>
      <c r="W460" s="14"/>
      <c r="X460" s="14"/>
      <c r="Y460" s="14"/>
    </row>
    <row r="461" spans="1:25" s="32" customFormat="1" ht="15.75" customHeight="1" x14ac:dyDescent="0.3">
      <c r="A461" s="48" t="s">
        <v>588</v>
      </c>
      <c r="B461" s="49" t="s">
        <v>180</v>
      </c>
      <c r="C461" s="50"/>
      <c r="D461" s="51" t="s">
        <v>12</v>
      </c>
      <c r="E461" s="51" t="s">
        <v>345</v>
      </c>
      <c r="F461" s="48"/>
      <c r="G461" s="48"/>
      <c r="H461" s="48"/>
      <c r="I461" s="48" t="s">
        <v>642</v>
      </c>
      <c r="J461" s="198" t="str">
        <f t="shared" si="25"/>
        <v>852109061</v>
      </c>
      <c r="K461" s="55" t="s">
        <v>365</v>
      </c>
      <c r="L461" s="53">
        <v>5</v>
      </c>
      <c r="M461" s="90"/>
      <c r="N461" s="90" t="s">
        <v>711</v>
      </c>
      <c r="O461" s="162"/>
      <c r="P461" s="90"/>
      <c r="Q461" s="53"/>
      <c r="R461" s="54">
        <v>400000</v>
      </c>
      <c r="S461" s="54">
        <f t="shared" si="24"/>
        <v>476080</v>
      </c>
      <c r="T461" s="22"/>
      <c r="U461" s="116"/>
      <c r="V461" s="111"/>
      <c r="W461" s="14"/>
      <c r="X461" s="14"/>
      <c r="Y461" s="14"/>
    </row>
    <row r="462" spans="1:25" s="32" customFormat="1" ht="15.75" customHeight="1" x14ac:dyDescent="0.3">
      <c r="A462" s="17" t="s">
        <v>588</v>
      </c>
      <c r="B462" s="21" t="s">
        <v>180</v>
      </c>
      <c r="C462" s="18"/>
      <c r="D462" s="19" t="s">
        <v>12</v>
      </c>
      <c r="E462" s="19" t="s">
        <v>345</v>
      </c>
      <c r="F462" s="17"/>
      <c r="G462" s="17"/>
      <c r="H462" s="17"/>
      <c r="I462" s="17" t="s">
        <v>659</v>
      </c>
      <c r="J462" s="197" t="str">
        <f t="shared" si="25"/>
        <v>810009061</v>
      </c>
      <c r="K462" s="23" t="s">
        <v>318</v>
      </c>
      <c r="L462" s="20">
        <v>5</v>
      </c>
      <c r="M462" s="89"/>
      <c r="N462" s="89"/>
      <c r="O462" s="163"/>
      <c r="P462" s="89"/>
      <c r="Q462" s="20"/>
      <c r="R462" s="30">
        <v>200000</v>
      </c>
      <c r="S462" s="22">
        <f t="shared" si="24"/>
        <v>238040</v>
      </c>
      <c r="T462" s="22"/>
      <c r="U462" s="116"/>
      <c r="V462" s="111"/>
      <c r="W462" s="14"/>
      <c r="X462" s="14"/>
      <c r="Y462" s="14"/>
    </row>
    <row r="463" spans="1:25" s="32" customFormat="1" ht="15.75" customHeight="1" x14ac:dyDescent="0.3">
      <c r="A463" s="24" t="s">
        <v>588</v>
      </c>
      <c r="B463" s="25" t="s">
        <v>180</v>
      </c>
      <c r="C463" s="26"/>
      <c r="D463" s="27" t="s">
        <v>12</v>
      </c>
      <c r="E463" s="27" t="s">
        <v>345</v>
      </c>
      <c r="F463" s="24"/>
      <c r="G463" s="24"/>
      <c r="H463" s="24"/>
      <c r="I463" s="24" t="s">
        <v>643</v>
      </c>
      <c r="J463" s="197" t="str">
        <f t="shared" si="25"/>
        <v>852209061</v>
      </c>
      <c r="K463" s="28" t="s">
        <v>368</v>
      </c>
      <c r="L463" s="29">
        <v>5</v>
      </c>
      <c r="M463" s="88"/>
      <c r="N463" s="88"/>
      <c r="O463" s="165"/>
      <c r="P463" s="88"/>
      <c r="Q463" s="29"/>
      <c r="R463" s="30">
        <v>200000</v>
      </c>
      <c r="S463" s="30">
        <f t="shared" si="24"/>
        <v>238040</v>
      </c>
      <c r="T463" s="22"/>
      <c r="U463" s="116"/>
      <c r="V463" s="111"/>
      <c r="W463" s="14"/>
      <c r="X463" s="14"/>
      <c r="Y463" s="14"/>
    </row>
    <row r="464" spans="1:25" s="32" customFormat="1" ht="15.75" customHeight="1" x14ac:dyDescent="0.3">
      <c r="A464" s="17" t="s">
        <v>620</v>
      </c>
      <c r="B464" s="21" t="s">
        <v>180</v>
      </c>
      <c r="C464" s="18"/>
      <c r="D464" s="19" t="s">
        <v>0</v>
      </c>
      <c r="E464" s="19" t="s">
        <v>345</v>
      </c>
      <c r="F464" s="17"/>
      <c r="G464" s="17"/>
      <c r="H464" s="17"/>
      <c r="I464" s="17" t="s">
        <v>580</v>
      </c>
      <c r="J464" s="197" t="str">
        <f t="shared" si="25"/>
        <v>820509430</v>
      </c>
      <c r="K464" s="23" t="s">
        <v>350</v>
      </c>
      <c r="L464" s="20">
        <v>5</v>
      </c>
      <c r="M464" s="89"/>
      <c r="N464" s="89"/>
      <c r="O464" s="163"/>
      <c r="P464" s="89"/>
      <c r="Q464" s="20"/>
      <c r="R464" s="30">
        <v>300000</v>
      </c>
      <c r="S464" s="22">
        <f t="shared" si="24"/>
        <v>357060</v>
      </c>
      <c r="T464" s="22"/>
      <c r="U464" s="116"/>
      <c r="V464" s="111"/>
      <c r="W464" s="14"/>
      <c r="X464" s="14"/>
      <c r="Y464" s="14"/>
    </row>
    <row r="465" spans="1:25" s="32" customFormat="1" ht="15.75" customHeight="1" x14ac:dyDescent="0.3">
      <c r="A465" s="17" t="s">
        <v>620</v>
      </c>
      <c r="B465" s="21" t="s">
        <v>180</v>
      </c>
      <c r="C465" s="18"/>
      <c r="D465" s="19" t="s">
        <v>0</v>
      </c>
      <c r="E465" s="19" t="s">
        <v>345</v>
      </c>
      <c r="F465" s="17"/>
      <c r="G465" s="17"/>
      <c r="H465" s="17"/>
      <c r="I465" s="17" t="s">
        <v>565</v>
      </c>
      <c r="J465" s="197" t="str">
        <f t="shared" si="25"/>
        <v>820409430</v>
      </c>
      <c r="K465" s="23" t="s">
        <v>312</v>
      </c>
      <c r="L465" s="20">
        <v>5</v>
      </c>
      <c r="M465" s="89"/>
      <c r="N465" s="89"/>
      <c r="O465" s="163"/>
      <c r="P465" s="89"/>
      <c r="Q465" s="20"/>
      <c r="R465" s="30">
        <v>150000</v>
      </c>
      <c r="S465" s="22">
        <f t="shared" si="24"/>
        <v>178530</v>
      </c>
      <c r="T465" s="22"/>
      <c r="U465" s="116"/>
      <c r="V465" s="111"/>
      <c r="W465" s="14"/>
      <c r="X465" s="14"/>
      <c r="Y465" s="14"/>
    </row>
    <row r="466" spans="1:25" s="32" customFormat="1" ht="15.75" customHeight="1" x14ac:dyDescent="0.3">
      <c r="A466" s="17" t="s">
        <v>638</v>
      </c>
      <c r="B466" s="21" t="s">
        <v>180</v>
      </c>
      <c r="C466" s="18"/>
      <c r="D466" s="19" t="s">
        <v>213</v>
      </c>
      <c r="E466" s="19" t="s">
        <v>213</v>
      </c>
      <c r="F466" s="17"/>
      <c r="G466" s="17"/>
      <c r="H466" s="17"/>
      <c r="I466" s="17" t="s">
        <v>661</v>
      </c>
      <c r="J466" s="197" t="str">
        <f t="shared" si="25"/>
        <v>899909012</v>
      </c>
      <c r="K466" s="23" t="s">
        <v>219</v>
      </c>
      <c r="L466" s="20">
        <v>5</v>
      </c>
      <c r="M466" s="89"/>
      <c r="N466" s="89"/>
      <c r="O466" s="163"/>
      <c r="P466" s="89"/>
      <c r="Q466" s="20"/>
      <c r="R466" s="30">
        <v>750000</v>
      </c>
      <c r="S466" s="22">
        <f t="shared" si="24"/>
        <v>892650</v>
      </c>
      <c r="T466" s="22"/>
      <c r="U466" s="116"/>
      <c r="V466" s="111"/>
      <c r="W466" s="15"/>
      <c r="X466" s="14"/>
      <c r="Y466" s="14"/>
    </row>
    <row r="467" spans="1:25" s="32" customFormat="1" ht="15.75" customHeight="1" x14ac:dyDescent="0.3">
      <c r="A467" s="17" t="s">
        <v>32</v>
      </c>
      <c r="B467" s="21" t="s">
        <v>143</v>
      </c>
      <c r="C467" s="18">
        <v>1971</v>
      </c>
      <c r="D467" s="19" t="s">
        <v>0</v>
      </c>
      <c r="E467" s="19" t="s">
        <v>344</v>
      </c>
      <c r="F467" s="17"/>
      <c r="G467" s="17"/>
      <c r="H467" s="17"/>
      <c r="I467" s="17" t="s">
        <v>576</v>
      </c>
      <c r="J467" s="197" t="str">
        <f t="shared" si="25"/>
        <v>820200331</v>
      </c>
      <c r="K467" s="35" t="s">
        <v>319</v>
      </c>
      <c r="L467" s="20">
        <v>5</v>
      </c>
      <c r="M467" s="89"/>
      <c r="N467" s="89"/>
      <c r="O467" s="163"/>
      <c r="P467" s="89"/>
      <c r="Q467" s="20"/>
      <c r="R467" s="30">
        <v>2500000</v>
      </c>
      <c r="S467" s="22">
        <f t="shared" si="24"/>
        <v>2975500</v>
      </c>
      <c r="T467" s="22"/>
      <c r="U467" s="116"/>
      <c r="V467" s="111"/>
      <c r="W467" s="15"/>
    </row>
    <row r="468" spans="1:25" s="32" customFormat="1" ht="15.75" customHeight="1" x14ac:dyDescent="0.3">
      <c r="A468" s="48" t="s">
        <v>32</v>
      </c>
      <c r="B468" s="49" t="s">
        <v>143</v>
      </c>
      <c r="C468" s="50">
        <v>1971</v>
      </c>
      <c r="D468" s="51" t="s">
        <v>91</v>
      </c>
      <c r="E468" s="51" t="s">
        <v>91</v>
      </c>
      <c r="F468" s="48"/>
      <c r="G468" s="48"/>
      <c r="H468" s="48"/>
      <c r="I468" s="48" t="s">
        <v>584</v>
      </c>
      <c r="J468" s="199" t="str">
        <f t="shared" si="25"/>
        <v>830000331</v>
      </c>
      <c r="K468" s="52" t="s">
        <v>363</v>
      </c>
      <c r="L468" s="53">
        <v>5</v>
      </c>
      <c r="M468" s="90"/>
      <c r="N468" s="90" t="s">
        <v>711</v>
      </c>
      <c r="O468" s="162"/>
      <c r="P468" s="90"/>
      <c r="Q468" s="53"/>
      <c r="R468" s="54">
        <v>800000</v>
      </c>
      <c r="S468" s="54">
        <f t="shared" si="24"/>
        <v>952160</v>
      </c>
      <c r="T468" s="22"/>
      <c r="U468" s="116"/>
      <c r="V468" s="111"/>
      <c r="W468" s="15"/>
    </row>
    <row r="469" spans="1:25" ht="15.75" customHeight="1" x14ac:dyDescent="0.3">
      <c r="A469" s="48" t="s">
        <v>31</v>
      </c>
      <c r="B469" s="49" t="s">
        <v>139</v>
      </c>
      <c r="C469" s="50">
        <v>1964</v>
      </c>
      <c r="D469" s="51" t="s">
        <v>91</v>
      </c>
      <c r="E469" s="51" t="s">
        <v>91</v>
      </c>
      <c r="F469" s="48"/>
      <c r="G469" s="48"/>
      <c r="H469" s="48"/>
      <c r="I469" s="48" t="s">
        <v>584</v>
      </c>
      <c r="J469" s="199" t="str">
        <f t="shared" si="25"/>
        <v>830000261</v>
      </c>
      <c r="K469" s="52" t="s">
        <v>363</v>
      </c>
      <c r="L469" s="53">
        <v>5</v>
      </c>
      <c r="M469" s="90"/>
      <c r="N469" s="90" t="s">
        <v>711</v>
      </c>
      <c r="O469" s="162"/>
      <c r="P469" s="90"/>
      <c r="Q469" s="53"/>
      <c r="R469" s="54">
        <v>650000</v>
      </c>
      <c r="S469" s="54">
        <f t="shared" si="24"/>
        <v>773630</v>
      </c>
      <c r="T469" s="22"/>
      <c r="U469" s="116"/>
      <c r="V469" s="111"/>
      <c r="W469" s="15"/>
      <c r="X469" s="32"/>
      <c r="Y469" s="32"/>
    </row>
    <row r="470" spans="1:25" ht="15.75" customHeight="1" x14ac:dyDescent="0.3">
      <c r="A470" s="24" t="s">
        <v>34</v>
      </c>
      <c r="B470" s="25" t="s">
        <v>162</v>
      </c>
      <c r="C470" s="26">
        <v>1977</v>
      </c>
      <c r="D470" s="27" t="s">
        <v>87</v>
      </c>
      <c r="E470" s="27" t="s">
        <v>344</v>
      </c>
      <c r="F470" s="24"/>
      <c r="G470" s="24"/>
      <c r="H470" s="24"/>
      <c r="I470" s="24" t="s">
        <v>567</v>
      </c>
      <c r="J470" s="197" t="str">
        <f t="shared" si="25"/>
        <v>851100911</v>
      </c>
      <c r="K470" s="28" t="s">
        <v>185</v>
      </c>
      <c r="L470" s="29">
        <v>5</v>
      </c>
      <c r="M470" s="88"/>
      <c r="N470" s="88"/>
      <c r="O470" s="165"/>
      <c r="P470" s="88"/>
      <c r="Q470" s="29"/>
      <c r="R470" s="30">
        <v>204750</v>
      </c>
      <c r="S470" s="22">
        <f t="shared" si="24"/>
        <v>243693.45</v>
      </c>
      <c r="T470" s="22"/>
      <c r="U470" s="116"/>
      <c r="V470" s="111"/>
      <c r="W470" s="15"/>
    </row>
    <row r="471" spans="1:25" ht="15.75" customHeight="1" x14ac:dyDescent="0.3">
      <c r="A471" s="24" t="s">
        <v>66</v>
      </c>
      <c r="B471" s="25" t="s">
        <v>137</v>
      </c>
      <c r="C471" s="26">
        <v>1923</v>
      </c>
      <c r="D471" s="27" t="s">
        <v>12</v>
      </c>
      <c r="E471" s="19" t="s">
        <v>344</v>
      </c>
      <c r="F471" s="17"/>
      <c r="G471" s="17"/>
      <c r="H471" s="17"/>
      <c r="I471" s="17" t="s">
        <v>628</v>
      </c>
      <c r="J471" s="197" t="str">
        <f t="shared" si="25"/>
        <v>000000242</v>
      </c>
      <c r="K471" s="28" t="s">
        <v>196</v>
      </c>
      <c r="L471" s="29">
        <v>5</v>
      </c>
      <c r="M471" s="88"/>
      <c r="N471" s="88"/>
      <c r="O471" s="165"/>
      <c r="P471" s="88"/>
      <c r="Q471" s="29"/>
      <c r="R471" s="30"/>
      <c r="S471" s="22">
        <f t="shared" si="24"/>
        <v>0</v>
      </c>
      <c r="T471" s="22"/>
      <c r="U471" s="116"/>
      <c r="V471" s="111"/>
      <c r="W471" s="15"/>
      <c r="X471" s="32"/>
      <c r="Y471" s="32"/>
    </row>
    <row r="472" spans="1:25" ht="15.75" customHeight="1" x14ac:dyDescent="0.3">
      <c r="A472" s="24" t="s">
        <v>66</v>
      </c>
      <c r="B472" s="25" t="s">
        <v>137</v>
      </c>
      <c r="C472" s="26">
        <v>1923</v>
      </c>
      <c r="D472" s="27" t="s">
        <v>12</v>
      </c>
      <c r="E472" s="27" t="s">
        <v>344</v>
      </c>
      <c r="F472" s="24"/>
      <c r="G472" s="24"/>
      <c r="H472" s="24"/>
      <c r="I472" s="24" t="s">
        <v>595</v>
      </c>
      <c r="J472" s="197" t="str">
        <f t="shared" si="25"/>
        <v>850000242</v>
      </c>
      <c r="K472" s="28" t="s">
        <v>299</v>
      </c>
      <c r="L472" s="29">
        <v>5</v>
      </c>
      <c r="M472" s="88"/>
      <c r="N472" s="88"/>
      <c r="O472" s="165"/>
      <c r="P472" s="88"/>
      <c r="Q472" s="29"/>
      <c r="R472" s="30">
        <v>266999</v>
      </c>
      <c r="S472" s="22">
        <f t="shared" si="24"/>
        <v>317782.20980000001</v>
      </c>
      <c r="T472" s="22"/>
      <c r="U472" s="116"/>
      <c r="V472" s="111"/>
      <c r="W472" s="15"/>
      <c r="X472" s="32"/>
      <c r="Y472" s="32"/>
    </row>
    <row r="473" spans="1:25" ht="15.75" customHeight="1" x14ac:dyDescent="0.3">
      <c r="A473" s="48" t="s">
        <v>46</v>
      </c>
      <c r="B473" s="49" t="s">
        <v>114</v>
      </c>
      <c r="C473" s="50">
        <v>2000</v>
      </c>
      <c r="D473" s="51" t="s">
        <v>91</v>
      </c>
      <c r="E473" s="51" t="s">
        <v>91</v>
      </c>
      <c r="F473" s="48"/>
      <c r="G473" s="48"/>
      <c r="H473" s="48"/>
      <c r="I473" s="48" t="s">
        <v>584</v>
      </c>
      <c r="J473" s="199" t="str">
        <f t="shared" si="25"/>
        <v>830000073</v>
      </c>
      <c r="K473" s="52" t="s">
        <v>363</v>
      </c>
      <c r="L473" s="53">
        <v>5</v>
      </c>
      <c r="M473" s="90"/>
      <c r="N473" s="90" t="s">
        <v>711</v>
      </c>
      <c r="O473" s="162"/>
      <c r="P473" s="90"/>
      <c r="Q473" s="53"/>
      <c r="R473" s="54">
        <v>800000</v>
      </c>
      <c r="S473" s="54">
        <f t="shared" si="24"/>
        <v>952160</v>
      </c>
      <c r="T473" s="22"/>
      <c r="U473" s="116"/>
      <c r="V473" s="111"/>
      <c r="W473" s="15"/>
    </row>
    <row r="474" spans="1:25" ht="15.75" customHeight="1" x14ac:dyDescent="0.3">
      <c r="A474" s="17" t="s">
        <v>38</v>
      </c>
      <c r="B474" s="21" t="s">
        <v>174</v>
      </c>
      <c r="C474" s="18">
        <v>1995</v>
      </c>
      <c r="D474" s="19" t="s">
        <v>348</v>
      </c>
      <c r="E474" s="19" t="s">
        <v>344</v>
      </c>
      <c r="F474" s="17"/>
      <c r="G474" s="17"/>
      <c r="H474" s="17"/>
      <c r="I474" s="17" t="s">
        <v>560</v>
      </c>
      <c r="J474" s="197" t="str">
        <f t="shared" si="25"/>
        <v>861007071</v>
      </c>
      <c r="K474" s="23" t="s">
        <v>322</v>
      </c>
      <c r="L474" s="102">
        <v>5</v>
      </c>
      <c r="M474" s="89"/>
      <c r="N474" s="89"/>
      <c r="O474" s="163"/>
      <c r="P474" s="89"/>
      <c r="Q474" s="20"/>
      <c r="R474" s="22">
        <v>5000000</v>
      </c>
      <c r="S474" s="22">
        <f t="shared" si="24"/>
        <v>5951000</v>
      </c>
      <c r="T474" s="22"/>
      <c r="U474" s="116"/>
      <c r="V474" s="111"/>
      <c r="W474" s="15"/>
      <c r="X474" s="32"/>
      <c r="Y474" s="32"/>
    </row>
    <row r="475" spans="1:25" ht="15.75" customHeight="1" x14ac:dyDescent="0.3">
      <c r="A475" s="24" t="s">
        <v>37</v>
      </c>
      <c r="B475" s="25" t="s">
        <v>109</v>
      </c>
      <c r="C475" s="26">
        <v>1999</v>
      </c>
      <c r="D475" s="27" t="s">
        <v>87</v>
      </c>
      <c r="E475" s="27" t="s">
        <v>344</v>
      </c>
      <c r="F475" s="24"/>
      <c r="G475" s="24"/>
      <c r="H475" s="24"/>
      <c r="I475" s="24" t="s">
        <v>567</v>
      </c>
      <c r="J475" s="197" t="str">
        <f t="shared" si="25"/>
        <v>851100065</v>
      </c>
      <c r="K475" s="28" t="s">
        <v>185</v>
      </c>
      <c r="L475" s="29">
        <v>5</v>
      </c>
      <c r="M475" s="88"/>
      <c r="N475" s="88"/>
      <c r="O475" s="165"/>
      <c r="P475" s="88"/>
      <c r="Q475" s="29"/>
      <c r="R475" s="30">
        <v>195000</v>
      </c>
      <c r="S475" s="22">
        <f t="shared" si="24"/>
        <v>232089</v>
      </c>
      <c r="T475" s="22"/>
      <c r="U475" s="116"/>
      <c r="V475" s="111"/>
      <c r="W475" s="15"/>
    </row>
    <row r="476" spans="1:25" ht="15.75" customHeight="1" x14ac:dyDescent="0.3">
      <c r="A476" s="24" t="s">
        <v>37</v>
      </c>
      <c r="B476" s="25" t="s">
        <v>109</v>
      </c>
      <c r="C476" s="26">
        <v>1999</v>
      </c>
      <c r="D476" s="27" t="s">
        <v>87</v>
      </c>
      <c r="E476" s="27" t="s">
        <v>344</v>
      </c>
      <c r="F476" s="24"/>
      <c r="G476" s="24"/>
      <c r="H476" s="24"/>
      <c r="I476" s="24" t="s">
        <v>562</v>
      </c>
      <c r="J476" s="197" t="str">
        <f t="shared" si="25"/>
        <v>852500065</v>
      </c>
      <c r="K476" s="28" t="s">
        <v>1</v>
      </c>
      <c r="L476" s="29">
        <v>5</v>
      </c>
      <c r="M476" s="88"/>
      <c r="N476" s="88"/>
      <c r="O476" s="165"/>
      <c r="P476" s="88"/>
      <c r="Q476" s="29"/>
      <c r="R476" s="30">
        <v>381751</v>
      </c>
      <c r="S476" s="22">
        <f t="shared" si="24"/>
        <v>454360.04019999999</v>
      </c>
      <c r="T476" s="22"/>
      <c r="U476" s="116"/>
      <c r="V476" s="111"/>
      <c r="W476" s="15"/>
      <c r="X476" s="32"/>
      <c r="Y476" s="32"/>
    </row>
    <row r="477" spans="1:25" ht="15.75" customHeight="1" x14ac:dyDescent="0.3">
      <c r="A477" s="24" t="s">
        <v>37</v>
      </c>
      <c r="B477" s="25" t="s">
        <v>109</v>
      </c>
      <c r="C477" s="26">
        <v>1999</v>
      </c>
      <c r="D477" s="27" t="s">
        <v>87</v>
      </c>
      <c r="E477" s="27" t="s">
        <v>87</v>
      </c>
      <c r="F477" s="24"/>
      <c r="G477" s="24"/>
      <c r="H477" s="24"/>
      <c r="I477" s="24" t="s">
        <v>569</v>
      </c>
      <c r="J477" s="197" t="str">
        <f t="shared" si="25"/>
        <v>840700065</v>
      </c>
      <c r="K477" s="28" t="s">
        <v>2</v>
      </c>
      <c r="L477" s="29">
        <v>5</v>
      </c>
      <c r="M477" s="88"/>
      <c r="N477" s="88"/>
      <c r="O477" s="165"/>
      <c r="P477" s="88"/>
      <c r="Q477" s="29"/>
      <c r="R477" s="30">
        <v>80709</v>
      </c>
      <c r="S477" s="22">
        <f t="shared" ref="S477:S508" si="26">IF(L477=1,R477+R477*$C$627,IF(L477=2,R477+R477*$C$628,IF(L477=3,R477+R477*$C$629,IF(L477=4,R477+R477*$C$630,IF(L477=5,R477+R477*$C$631,IF(L477=6,R477+R477*$C$632))))))</f>
        <v>96059.851800000004</v>
      </c>
      <c r="T477" s="22"/>
      <c r="U477" s="116"/>
      <c r="V477" s="111"/>
      <c r="W477" s="15"/>
      <c r="X477" s="32"/>
      <c r="Y477" s="32"/>
    </row>
    <row r="478" spans="1:25" ht="15.75" customHeight="1" x14ac:dyDescent="0.3">
      <c r="A478" s="24" t="s">
        <v>41</v>
      </c>
      <c r="B478" s="25" t="s">
        <v>168</v>
      </c>
      <c r="C478" s="26">
        <v>1984</v>
      </c>
      <c r="D478" s="27" t="s">
        <v>87</v>
      </c>
      <c r="E478" s="27" t="s">
        <v>344</v>
      </c>
      <c r="F478" s="24"/>
      <c r="G478" s="24"/>
      <c r="H478" s="24"/>
      <c r="I478" s="24" t="s">
        <v>567</v>
      </c>
      <c r="J478" s="197" t="str">
        <f t="shared" si="25"/>
        <v>851100961</v>
      </c>
      <c r="K478" s="28" t="s">
        <v>185</v>
      </c>
      <c r="L478" s="29">
        <v>5</v>
      </c>
      <c r="M478" s="88"/>
      <c r="N478" s="88"/>
      <c r="O478" s="165"/>
      <c r="P478" s="88"/>
      <c r="Q478" s="29"/>
      <c r="R478" s="30">
        <v>204750</v>
      </c>
      <c r="S478" s="22">
        <f t="shared" si="26"/>
        <v>243693.45</v>
      </c>
      <c r="T478" s="22"/>
      <c r="U478" s="116"/>
      <c r="V478" s="111"/>
      <c r="W478" s="15"/>
    </row>
    <row r="479" spans="1:25" ht="15.75" customHeight="1" x14ac:dyDescent="0.3">
      <c r="A479" s="17" t="s">
        <v>42</v>
      </c>
      <c r="B479" s="21" t="s">
        <v>159</v>
      </c>
      <c r="C479" s="18">
        <v>1973</v>
      </c>
      <c r="D479" s="19" t="s">
        <v>0</v>
      </c>
      <c r="E479" s="27" t="s">
        <v>344</v>
      </c>
      <c r="F479" s="24"/>
      <c r="G479" s="24"/>
      <c r="H479" s="24"/>
      <c r="I479" s="24" t="s">
        <v>576</v>
      </c>
      <c r="J479" s="197" t="str">
        <f t="shared" si="25"/>
        <v>820200801</v>
      </c>
      <c r="K479" s="28" t="s">
        <v>326</v>
      </c>
      <c r="L479" s="20">
        <v>5</v>
      </c>
      <c r="M479" s="89"/>
      <c r="N479" s="89"/>
      <c r="O479" s="163"/>
      <c r="P479" s="89"/>
      <c r="Q479" s="20"/>
      <c r="R479" s="22">
        <v>250000</v>
      </c>
      <c r="S479" s="22">
        <f t="shared" si="26"/>
        <v>297550</v>
      </c>
      <c r="T479" s="22"/>
      <c r="U479" s="116"/>
      <c r="V479" s="111"/>
      <c r="W479" s="15"/>
      <c r="X479" s="32"/>
      <c r="Y479" s="32"/>
    </row>
    <row r="480" spans="1:25" ht="15.75" customHeight="1" x14ac:dyDescent="0.3">
      <c r="A480" s="17" t="s">
        <v>42</v>
      </c>
      <c r="B480" s="21" t="s">
        <v>159</v>
      </c>
      <c r="C480" s="18">
        <v>1973</v>
      </c>
      <c r="D480" s="19" t="s">
        <v>0</v>
      </c>
      <c r="E480" s="19" t="s">
        <v>344</v>
      </c>
      <c r="F480" s="17"/>
      <c r="G480" s="17"/>
      <c r="H480" s="17"/>
      <c r="I480" s="17" t="s">
        <v>576</v>
      </c>
      <c r="J480" s="197" t="str">
        <f t="shared" si="25"/>
        <v>820200801</v>
      </c>
      <c r="K480" s="35" t="s">
        <v>319</v>
      </c>
      <c r="L480" s="20">
        <v>5</v>
      </c>
      <c r="M480" s="89"/>
      <c r="N480" s="89"/>
      <c r="O480" s="163"/>
      <c r="P480" s="89"/>
      <c r="Q480" s="20"/>
      <c r="R480" s="30">
        <v>2500000</v>
      </c>
      <c r="S480" s="22">
        <f t="shared" si="26"/>
        <v>2975500</v>
      </c>
      <c r="T480" s="22"/>
      <c r="U480" s="116"/>
      <c r="V480" s="111"/>
      <c r="W480" s="15"/>
      <c r="X480" s="32"/>
      <c r="Y480" s="32"/>
    </row>
    <row r="481" spans="1:25" ht="15.75" customHeight="1" x14ac:dyDescent="0.3">
      <c r="A481" s="17" t="s">
        <v>42</v>
      </c>
      <c r="B481" s="21" t="s">
        <v>159</v>
      </c>
      <c r="C481" s="18">
        <v>1973</v>
      </c>
      <c r="D481" s="19" t="s">
        <v>0</v>
      </c>
      <c r="E481" s="27" t="s">
        <v>344</v>
      </c>
      <c r="F481" s="24"/>
      <c r="G481" s="24"/>
      <c r="H481" s="24"/>
      <c r="I481" s="24" t="s">
        <v>576</v>
      </c>
      <c r="J481" s="197" t="str">
        <f t="shared" si="25"/>
        <v>820200801</v>
      </c>
      <c r="K481" s="23" t="s">
        <v>200</v>
      </c>
      <c r="L481" s="20">
        <v>5</v>
      </c>
      <c r="M481" s="89"/>
      <c r="N481" s="89"/>
      <c r="O481" s="163"/>
      <c r="P481" s="89"/>
      <c r="Q481" s="20"/>
      <c r="R481" s="22">
        <v>1500000</v>
      </c>
      <c r="S481" s="22">
        <f t="shared" si="26"/>
        <v>1785300</v>
      </c>
      <c r="T481" s="22"/>
      <c r="U481" s="116"/>
      <c r="V481" s="111"/>
      <c r="W481" s="15"/>
      <c r="X481" s="32"/>
      <c r="Y481" s="32"/>
    </row>
    <row r="482" spans="1:25" ht="15.75" customHeight="1" x14ac:dyDescent="0.3">
      <c r="A482" s="48" t="s">
        <v>44</v>
      </c>
      <c r="B482" s="49" t="s">
        <v>172</v>
      </c>
      <c r="C482" s="50">
        <v>2005</v>
      </c>
      <c r="D482" s="51" t="s">
        <v>91</v>
      </c>
      <c r="E482" s="51" t="s">
        <v>91</v>
      </c>
      <c r="F482" s="48"/>
      <c r="G482" s="48"/>
      <c r="H482" s="48"/>
      <c r="I482" s="48" t="s">
        <v>584</v>
      </c>
      <c r="J482" s="199" t="str">
        <f t="shared" si="25"/>
        <v>830002081</v>
      </c>
      <c r="K482" s="52" t="s">
        <v>363</v>
      </c>
      <c r="L482" s="53">
        <v>5</v>
      </c>
      <c r="M482" s="90"/>
      <c r="N482" s="90" t="s">
        <v>711</v>
      </c>
      <c r="O482" s="162"/>
      <c r="P482" s="90"/>
      <c r="Q482" s="53"/>
      <c r="R482" s="54">
        <v>425000</v>
      </c>
      <c r="S482" s="54">
        <f t="shared" si="26"/>
        <v>505835</v>
      </c>
      <c r="T482" s="22"/>
      <c r="U482" s="116"/>
      <c r="V482" s="111"/>
      <c r="W482" s="15"/>
    </row>
    <row r="483" spans="1:25" ht="15.75" customHeight="1" x14ac:dyDescent="0.3">
      <c r="A483" s="24" t="s">
        <v>30</v>
      </c>
      <c r="B483" s="25" t="s">
        <v>151</v>
      </c>
      <c r="C483" s="26">
        <v>1989</v>
      </c>
      <c r="D483" s="27" t="s">
        <v>87</v>
      </c>
      <c r="E483" s="27" t="s">
        <v>344</v>
      </c>
      <c r="F483" s="24"/>
      <c r="G483" s="24"/>
      <c r="H483" s="24"/>
      <c r="I483" s="24" t="s">
        <v>567</v>
      </c>
      <c r="J483" s="197" t="str">
        <f t="shared" si="25"/>
        <v>851100451</v>
      </c>
      <c r="K483" s="28" t="s">
        <v>185</v>
      </c>
      <c r="L483" s="29">
        <v>5</v>
      </c>
      <c r="M483" s="88"/>
      <c r="N483" s="88"/>
      <c r="O483" s="165"/>
      <c r="P483" s="88"/>
      <c r="Q483" s="29"/>
      <c r="R483" s="30">
        <v>204750</v>
      </c>
      <c r="S483" s="22">
        <f t="shared" si="26"/>
        <v>243693.45</v>
      </c>
      <c r="T483" s="22"/>
      <c r="U483" s="116"/>
      <c r="V483" s="111"/>
      <c r="W483" s="15"/>
      <c r="X483" s="32"/>
      <c r="Y483" s="32"/>
    </row>
    <row r="484" spans="1:25" ht="15.75" customHeight="1" x14ac:dyDescent="0.3">
      <c r="A484" s="48" t="s">
        <v>30</v>
      </c>
      <c r="B484" s="49" t="s">
        <v>151</v>
      </c>
      <c r="C484" s="50">
        <v>1989</v>
      </c>
      <c r="D484" s="51" t="s">
        <v>91</v>
      </c>
      <c r="E484" s="51" t="s">
        <v>91</v>
      </c>
      <c r="F484" s="48"/>
      <c r="G484" s="48"/>
      <c r="H484" s="48"/>
      <c r="I484" s="48" t="s">
        <v>584</v>
      </c>
      <c r="J484" s="199" t="str">
        <f t="shared" si="25"/>
        <v>830000451</v>
      </c>
      <c r="K484" s="52" t="s">
        <v>363</v>
      </c>
      <c r="L484" s="53">
        <v>5</v>
      </c>
      <c r="M484" s="90"/>
      <c r="N484" s="90" t="s">
        <v>711</v>
      </c>
      <c r="O484" s="162"/>
      <c r="P484" s="90"/>
      <c r="Q484" s="53"/>
      <c r="R484" s="54">
        <v>425000</v>
      </c>
      <c r="S484" s="54">
        <f t="shared" si="26"/>
        <v>505835</v>
      </c>
      <c r="T484" s="22"/>
      <c r="U484" s="116"/>
      <c r="V484" s="111"/>
      <c r="W484" s="15"/>
      <c r="X484" s="32"/>
      <c r="Y484" s="32"/>
    </row>
    <row r="485" spans="1:25" ht="15.75" customHeight="1" x14ac:dyDescent="0.3">
      <c r="A485" s="24" t="s">
        <v>48</v>
      </c>
      <c r="B485" s="25" t="s">
        <v>116</v>
      </c>
      <c r="C485" s="26">
        <v>1952</v>
      </c>
      <c r="D485" s="27" t="s">
        <v>12</v>
      </c>
      <c r="E485" s="27" t="s">
        <v>344</v>
      </c>
      <c r="F485" s="24"/>
      <c r="G485" s="24"/>
      <c r="H485" s="24"/>
      <c r="I485" s="24" t="s">
        <v>560</v>
      </c>
      <c r="J485" s="197" t="str">
        <f t="shared" si="25"/>
        <v>861000081</v>
      </c>
      <c r="K485" s="28" t="s">
        <v>322</v>
      </c>
      <c r="L485" s="102">
        <v>5</v>
      </c>
      <c r="M485" s="88"/>
      <c r="N485" s="88"/>
      <c r="O485" s="165"/>
      <c r="P485" s="88"/>
      <c r="Q485" s="29"/>
      <c r="R485" s="30">
        <v>5000000</v>
      </c>
      <c r="S485" s="22">
        <f t="shared" si="26"/>
        <v>5951000</v>
      </c>
      <c r="T485" s="22"/>
      <c r="U485" s="116" t="s">
        <v>448</v>
      </c>
      <c r="V485" s="111"/>
      <c r="W485" s="15"/>
      <c r="X485" s="32"/>
      <c r="Y485" s="32"/>
    </row>
    <row r="486" spans="1:25" ht="15.75" customHeight="1" x14ac:dyDescent="0.3">
      <c r="A486" s="17" t="s">
        <v>636</v>
      </c>
      <c r="B486" s="21" t="s">
        <v>290</v>
      </c>
      <c r="C486" s="18"/>
      <c r="D486" s="19" t="s">
        <v>213</v>
      </c>
      <c r="E486" s="19" t="s">
        <v>344</v>
      </c>
      <c r="F486" s="17" t="s">
        <v>544</v>
      </c>
      <c r="G486" s="17"/>
      <c r="H486" s="17"/>
      <c r="I486" s="17" t="s">
        <v>662</v>
      </c>
      <c r="J486" s="197" t="str">
        <f t="shared" si="25"/>
        <v>870459019</v>
      </c>
      <c r="K486" s="23" t="s">
        <v>292</v>
      </c>
      <c r="L486" s="20">
        <v>5</v>
      </c>
      <c r="M486" s="89"/>
      <c r="N486" s="89"/>
      <c r="O486" s="163"/>
      <c r="P486" s="89"/>
      <c r="Q486" s="20"/>
      <c r="R486" s="30">
        <v>18597372</v>
      </c>
      <c r="S486" s="22">
        <f t="shared" si="26"/>
        <v>22134592.154399998</v>
      </c>
      <c r="T486" s="22"/>
      <c r="U486" s="116"/>
      <c r="V486" s="111"/>
      <c r="W486" s="15"/>
    </row>
    <row r="487" spans="1:25" ht="15.75" customHeight="1" x14ac:dyDescent="0.3">
      <c r="A487" s="48" t="s">
        <v>50</v>
      </c>
      <c r="B487" s="49" t="s">
        <v>155</v>
      </c>
      <c r="C487" s="50">
        <v>1973</v>
      </c>
      <c r="D487" s="51" t="s">
        <v>12</v>
      </c>
      <c r="E487" s="51" t="s">
        <v>344</v>
      </c>
      <c r="F487" s="48"/>
      <c r="G487" s="48"/>
      <c r="H487" s="48"/>
      <c r="I487" s="48" t="s">
        <v>560</v>
      </c>
      <c r="J487" s="199" t="str">
        <f t="shared" si="25"/>
        <v>861000501</v>
      </c>
      <c r="K487" s="52" t="s">
        <v>280</v>
      </c>
      <c r="L487" s="102">
        <v>5</v>
      </c>
      <c r="M487" s="90"/>
      <c r="N487" s="90" t="s">
        <v>711</v>
      </c>
      <c r="O487" s="162"/>
      <c r="P487" s="90"/>
      <c r="Q487" s="53"/>
      <c r="R487" s="54">
        <v>7000000</v>
      </c>
      <c r="S487" s="54">
        <f t="shared" si="26"/>
        <v>8331400</v>
      </c>
      <c r="T487" s="22"/>
      <c r="U487" s="116"/>
      <c r="V487" s="111"/>
      <c r="W487" s="15"/>
      <c r="X487" s="32"/>
      <c r="Y487" s="32"/>
    </row>
    <row r="488" spans="1:25" ht="15.75" customHeight="1" x14ac:dyDescent="0.3">
      <c r="A488" s="24" t="s">
        <v>51</v>
      </c>
      <c r="B488" s="25" t="s">
        <v>107</v>
      </c>
      <c r="C488" s="26">
        <v>1954</v>
      </c>
      <c r="D488" s="27" t="s">
        <v>87</v>
      </c>
      <c r="E488" s="27" t="s">
        <v>87</v>
      </c>
      <c r="F488" s="24"/>
      <c r="G488" s="24"/>
      <c r="H488" s="24"/>
      <c r="I488" s="24" t="s">
        <v>569</v>
      </c>
      <c r="J488" s="197" t="str">
        <f t="shared" si="25"/>
        <v>840700061</v>
      </c>
      <c r="K488" s="28" t="s">
        <v>9</v>
      </c>
      <c r="L488" s="29">
        <v>5</v>
      </c>
      <c r="M488" s="88" t="s">
        <v>456</v>
      </c>
      <c r="N488" s="88" t="s">
        <v>570</v>
      </c>
      <c r="O488" s="165">
        <v>76103</v>
      </c>
      <c r="P488" s="88"/>
      <c r="Q488" s="29"/>
      <c r="R488" s="30">
        <v>80709</v>
      </c>
      <c r="S488" s="22">
        <f t="shared" si="26"/>
        <v>96059.851800000004</v>
      </c>
      <c r="T488" s="22"/>
      <c r="U488" s="116"/>
      <c r="V488" s="111"/>
      <c r="W488" s="15"/>
      <c r="X488" s="32"/>
      <c r="Y488" s="32"/>
    </row>
    <row r="489" spans="1:25" ht="15.75" customHeight="1" x14ac:dyDescent="0.3">
      <c r="A489" s="24" t="s">
        <v>53</v>
      </c>
      <c r="B489" s="25" t="s">
        <v>92</v>
      </c>
      <c r="C489" s="26">
        <v>1964</v>
      </c>
      <c r="D489" s="27" t="s">
        <v>87</v>
      </c>
      <c r="E489" s="27" t="s">
        <v>344</v>
      </c>
      <c r="F489" s="24"/>
      <c r="G489" s="24"/>
      <c r="H489" s="24"/>
      <c r="I489" s="24" t="s">
        <v>562</v>
      </c>
      <c r="J489" s="197" t="str">
        <f t="shared" si="25"/>
        <v>852500031</v>
      </c>
      <c r="K489" s="28" t="s">
        <v>1</v>
      </c>
      <c r="L489" s="29">
        <v>5</v>
      </c>
      <c r="M489" s="88"/>
      <c r="N489" s="88"/>
      <c r="O489" s="165"/>
      <c r="P489" s="88"/>
      <c r="Q489" s="29"/>
      <c r="R489" s="30">
        <v>1079880</v>
      </c>
      <c r="S489" s="22">
        <f t="shared" si="26"/>
        <v>1285273.176</v>
      </c>
      <c r="T489" s="22"/>
      <c r="U489" s="116"/>
      <c r="V489" s="111"/>
    </row>
    <row r="490" spans="1:25" ht="15.75" customHeight="1" x14ac:dyDescent="0.3">
      <c r="A490" s="24" t="s">
        <v>53</v>
      </c>
      <c r="B490" s="25" t="s">
        <v>92</v>
      </c>
      <c r="C490" s="26">
        <v>1964</v>
      </c>
      <c r="D490" s="27" t="s">
        <v>87</v>
      </c>
      <c r="E490" s="27" t="s">
        <v>87</v>
      </c>
      <c r="F490" s="24"/>
      <c r="G490" s="24"/>
      <c r="H490" s="24"/>
      <c r="I490" s="24" t="s">
        <v>569</v>
      </c>
      <c r="J490" s="197" t="str">
        <f t="shared" si="25"/>
        <v>840700031</v>
      </c>
      <c r="K490" s="28" t="s">
        <v>6</v>
      </c>
      <c r="L490" s="29">
        <v>5</v>
      </c>
      <c r="M490" s="88"/>
      <c r="N490" s="88"/>
      <c r="O490" s="165"/>
      <c r="P490" s="88"/>
      <c r="Q490" s="29"/>
      <c r="R490" s="30">
        <v>80709</v>
      </c>
      <c r="S490" s="22">
        <f t="shared" si="26"/>
        <v>96059.851800000004</v>
      </c>
      <c r="T490" s="22"/>
      <c r="U490" s="116"/>
      <c r="V490" s="111"/>
      <c r="W490" s="32"/>
      <c r="X490" s="32"/>
      <c r="Y490" s="32"/>
    </row>
    <row r="491" spans="1:25" ht="15.75" customHeight="1" x14ac:dyDescent="0.3">
      <c r="A491" s="24" t="s">
        <v>53</v>
      </c>
      <c r="B491" s="25" t="s">
        <v>92</v>
      </c>
      <c r="C491" s="26">
        <v>1964</v>
      </c>
      <c r="D491" s="27" t="s">
        <v>12</v>
      </c>
      <c r="E491" s="27" t="s">
        <v>545</v>
      </c>
      <c r="F491" s="24"/>
      <c r="G491" s="24"/>
      <c r="H491" s="24"/>
      <c r="I491" s="24" t="s">
        <v>567</v>
      </c>
      <c r="J491" s="197" t="str">
        <f t="shared" si="25"/>
        <v>851100031</v>
      </c>
      <c r="K491" s="28" t="s">
        <v>548</v>
      </c>
      <c r="L491" s="29">
        <v>5</v>
      </c>
      <c r="M491" s="88"/>
      <c r="N491" s="88"/>
      <c r="O491" s="165"/>
      <c r="P491" s="88"/>
      <c r="Q491" s="29"/>
      <c r="R491" s="30">
        <v>250000</v>
      </c>
      <c r="S491" s="22">
        <f t="shared" si="26"/>
        <v>297550</v>
      </c>
      <c r="T491" s="22"/>
      <c r="U491" s="116"/>
      <c r="V491" s="111"/>
      <c r="W491" s="32"/>
      <c r="X491" s="32"/>
      <c r="Y491" s="32"/>
    </row>
    <row r="492" spans="1:25" ht="15.75" customHeight="1" x14ac:dyDescent="0.3">
      <c r="A492" s="24" t="s">
        <v>54</v>
      </c>
      <c r="B492" s="25" t="s">
        <v>112</v>
      </c>
      <c r="C492" s="26">
        <v>1946</v>
      </c>
      <c r="D492" s="27" t="s">
        <v>0</v>
      </c>
      <c r="E492" s="27" t="s">
        <v>344</v>
      </c>
      <c r="F492" s="24"/>
      <c r="G492" s="24"/>
      <c r="H492" s="24"/>
      <c r="I492" s="24" t="s">
        <v>580</v>
      </c>
      <c r="J492" s="197" t="str">
        <f t="shared" si="25"/>
        <v>820500071</v>
      </c>
      <c r="K492" s="28" t="s">
        <v>188</v>
      </c>
      <c r="L492" s="29">
        <v>5</v>
      </c>
      <c r="M492" s="88"/>
      <c r="N492" s="88"/>
      <c r="O492" s="165"/>
      <c r="P492" s="88"/>
      <c r="Q492" s="29"/>
      <c r="R492" s="30">
        <v>175000</v>
      </c>
      <c r="S492" s="30">
        <f t="shared" si="26"/>
        <v>208285</v>
      </c>
      <c r="T492" s="22"/>
      <c r="U492" s="116"/>
      <c r="V492" s="111" t="s">
        <v>440</v>
      </c>
      <c r="W492" s="15"/>
      <c r="X492" s="32"/>
      <c r="Y492" s="32"/>
    </row>
    <row r="493" spans="1:25" ht="15.75" customHeight="1" x14ac:dyDescent="0.3">
      <c r="A493" s="48" t="s">
        <v>57</v>
      </c>
      <c r="B493" s="49" t="s">
        <v>161</v>
      </c>
      <c r="C493" s="50">
        <v>2003</v>
      </c>
      <c r="D493" s="51" t="s">
        <v>91</v>
      </c>
      <c r="E493" s="51" t="s">
        <v>91</v>
      </c>
      <c r="F493" s="48"/>
      <c r="G493" s="48"/>
      <c r="H493" s="48"/>
      <c r="I493" s="48" t="s">
        <v>584</v>
      </c>
      <c r="J493" s="199" t="str">
        <f t="shared" si="25"/>
        <v>830000902</v>
      </c>
      <c r="K493" s="52" t="s">
        <v>363</v>
      </c>
      <c r="L493" s="53">
        <v>5</v>
      </c>
      <c r="M493" s="90"/>
      <c r="N493" s="90" t="s">
        <v>711</v>
      </c>
      <c r="O493" s="162"/>
      <c r="P493" s="90"/>
      <c r="Q493" s="53"/>
      <c r="R493" s="54">
        <v>425000</v>
      </c>
      <c r="S493" s="54">
        <f t="shared" si="26"/>
        <v>505835</v>
      </c>
      <c r="T493" s="22"/>
      <c r="U493" s="116"/>
      <c r="V493" s="111"/>
      <c r="W493" s="15"/>
      <c r="X493" s="32"/>
      <c r="Y493" s="32"/>
    </row>
    <row r="494" spans="1:25" ht="15.75" customHeight="1" x14ac:dyDescent="0.3">
      <c r="A494" s="24" t="s">
        <v>57</v>
      </c>
      <c r="B494" s="25" t="s">
        <v>161</v>
      </c>
      <c r="C494" s="26">
        <v>2003</v>
      </c>
      <c r="D494" s="27" t="s">
        <v>12</v>
      </c>
      <c r="E494" s="27" t="s">
        <v>345</v>
      </c>
      <c r="F494" s="24"/>
      <c r="G494" s="24"/>
      <c r="H494" s="24"/>
      <c r="I494" s="24" t="s">
        <v>563</v>
      </c>
      <c r="J494" s="197" t="str">
        <f t="shared" si="25"/>
        <v>852000902</v>
      </c>
      <c r="K494" s="28" t="s">
        <v>181</v>
      </c>
      <c r="L494" s="29">
        <v>5</v>
      </c>
      <c r="M494" s="88"/>
      <c r="N494" s="88"/>
      <c r="O494" s="165"/>
      <c r="P494" s="88"/>
      <c r="Q494" s="29"/>
      <c r="R494" s="30">
        <v>80000</v>
      </c>
      <c r="S494" s="22">
        <f t="shared" si="26"/>
        <v>95216</v>
      </c>
      <c r="T494" s="22"/>
      <c r="U494" s="116"/>
      <c r="V494" s="111"/>
      <c r="W494" s="15"/>
      <c r="X494" s="32"/>
      <c r="Y494" s="32"/>
    </row>
    <row r="495" spans="1:25" ht="15.75" customHeight="1" x14ac:dyDescent="0.3">
      <c r="A495" s="24" t="s">
        <v>56</v>
      </c>
      <c r="B495" s="25" t="s">
        <v>163</v>
      </c>
      <c r="C495" s="26">
        <v>1977</v>
      </c>
      <c r="D495" s="27" t="s">
        <v>12</v>
      </c>
      <c r="E495" s="27" t="s">
        <v>344</v>
      </c>
      <c r="F495" s="24"/>
      <c r="G495" s="24"/>
      <c r="H495" s="24"/>
      <c r="I495" s="24" t="s">
        <v>560</v>
      </c>
      <c r="J495" s="197" t="str">
        <f t="shared" si="25"/>
        <v>861000921</v>
      </c>
      <c r="K495" s="28" t="s">
        <v>263</v>
      </c>
      <c r="L495" s="29">
        <v>5</v>
      </c>
      <c r="M495" s="88"/>
      <c r="N495" s="88"/>
      <c r="O495" s="165"/>
      <c r="P495" s="88"/>
      <c r="Q495" s="29"/>
      <c r="R495" s="30">
        <v>15930180</v>
      </c>
      <c r="S495" s="22">
        <f t="shared" si="26"/>
        <v>18960100.236000001</v>
      </c>
      <c r="T495" s="22"/>
      <c r="U495" s="116"/>
      <c r="V495" s="111"/>
      <c r="W495" s="15"/>
      <c r="X495" s="32"/>
      <c r="Y495" s="32"/>
    </row>
    <row r="496" spans="1:25" ht="15.75" customHeight="1" x14ac:dyDescent="0.3">
      <c r="A496" s="48" t="s">
        <v>56</v>
      </c>
      <c r="B496" s="49" t="s">
        <v>163</v>
      </c>
      <c r="C496" s="50">
        <v>1977</v>
      </c>
      <c r="D496" s="51" t="s">
        <v>91</v>
      </c>
      <c r="E496" s="51" t="s">
        <v>91</v>
      </c>
      <c r="F496" s="48"/>
      <c r="G496" s="48"/>
      <c r="H496" s="48"/>
      <c r="I496" s="48" t="s">
        <v>584</v>
      </c>
      <c r="J496" s="199" t="str">
        <f t="shared" si="25"/>
        <v>830000921</v>
      </c>
      <c r="K496" s="52" t="s">
        <v>363</v>
      </c>
      <c r="L496" s="53">
        <v>5</v>
      </c>
      <c r="M496" s="90"/>
      <c r="N496" s="90" t="s">
        <v>711</v>
      </c>
      <c r="O496" s="162"/>
      <c r="P496" s="90"/>
      <c r="Q496" s="53"/>
      <c r="R496" s="54">
        <v>800000</v>
      </c>
      <c r="S496" s="54">
        <f t="shared" si="26"/>
        <v>952160</v>
      </c>
      <c r="T496" s="22"/>
      <c r="U496" s="116"/>
      <c r="V496" s="111"/>
      <c r="W496" s="15"/>
    </row>
    <row r="497" spans="1:25" ht="15.75" customHeight="1" x14ac:dyDescent="0.3">
      <c r="A497" s="24" t="s">
        <v>58</v>
      </c>
      <c r="B497" s="25" t="s">
        <v>147</v>
      </c>
      <c r="C497" s="26">
        <v>1975</v>
      </c>
      <c r="D497" s="27" t="s">
        <v>12</v>
      </c>
      <c r="E497" s="27" t="s">
        <v>345</v>
      </c>
      <c r="F497" s="24"/>
      <c r="G497" s="24"/>
      <c r="H497" s="24"/>
      <c r="I497" s="24" t="s">
        <v>563</v>
      </c>
      <c r="J497" s="197" t="str">
        <f t="shared" si="25"/>
        <v>852000361</v>
      </c>
      <c r="K497" s="28" t="s">
        <v>203</v>
      </c>
      <c r="L497" s="29">
        <v>5</v>
      </c>
      <c r="M497" s="88"/>
      <c r="N497" s="88"/>
      <c r="O497" s="165"/>
      <c r="P497" s="88"/>
      <c r="Q497" s="29"/>
      <c r="R497" s="30">
        <v>600000</v>
      </c>
      <c r="S497" s="22">
        <f t="shared" si="26"/>
        <v>714120</v>
      </c>
      <c r="T497" s="22"/>
      <c r="U497" s="116"/>
      <c r="V497" s="111"/>
      <c r="W497" s="15"/>
      <c r="X497" s="32"/>
      <c r="Y497" s="32"/>
    </row>
    <row r="498" spans="1:25" ht="15.75" customHeight="1" x14ac:dyDescent="0.3">
      <c r="A498" s="48" t="s">
        <v>59</v>
      </c>
      <c r="B498" s="49" t="s">
        <v>164</v>
      </c>
      <c r="C498" s="50">
        <v>1977</v>
      </c>
      <c r="D498" s="51" t="s">
        <v>12</v>
      </c>
      <c r="E498" s="51" t="s">
        <v>344</v>
      </c>
      <c r="F498" s="48"/>
      <c r="G498" s="48"/>
      <c r="H498" s="48"/>
      <c r="I498" s="48" t="s">
        <v>560</v>
      </c>
      <c r="J498" s="199" t="str">
        <f t="shared" si="25"/>
        <v>861000931</v>
      </c>
      <c r="K498" s="52" t="s">
        <v>264</v>
      </c>
      <c r="L498" s="102">
        <v>5</v>
      </c>
      <c r="M498" s="90"/>
      <c r="N498" s="90" t="s">
        <v>711</v>
      </c>
      <c r="O498" s="162"/>
      <c r="P498" s="90"/>
      <c r="Q498" s="53"/>
      <c r="R498" s="54">
        <v>9000000</v>
      </c>
      <c r="S498" s="54">
        <f t="shared" si="26"/>
        <v>10711800</v>
      </c>
      <c r="T498" s="22"/>
      <c r="U498" s="116"/>
      <c r="V498" s="111"/>
      <c r="W498" s="15"/>
      <c r="X498" s="32"/>
      <c r="Y498" s="32"/>
    </row>
    <row r="499" spans="1:25" ht="15.75" customHeight="1" x14ac:dyDescent="0.3">
      <c r="A499" s="48" t="s">
        <v>59</v>
      </c>
      <c r="B499" s="49" t="s">
        <v>164</v>
      </c>
      <c r="C499" s="50">
        <v>1977</v>
      </c>
      <c r="D499" s="51" t="s">
        <v>348</v>
      </c>
      <c r="E499" s="51" t="s">
        <v>344</v>
      </c>
      <c r="F499" s="48"/>
      <c r="G499" s="48"/>
      <c r="H499" s="48"/>
      <c r="I499" s="48" t="s">
        <v>584</v>
      </c>
      <c r="J499" s="199" t="str">
        <f t="shared" si="25"/>
        <v>830000931</v>
      </c>
      <c r="K499" s="52" t="s">
        <v>271</v>
      </c>
      <c r="L499" s="102">
        <v>5</v>
      </c>
      <c r="M499" s="90"/>
      <c r="N499" s="90" t="s">
        <v>711</v>
      </c>
      <c r="O499" s="162"/>
      <c r="P499" s="90"/>
      <c r="Q499" s="53"/>
      <c r="R499" s="54">
        <v>300000</v>
      </c>
      <c r="S499" s="54">
        <f t="shared" si="26"/>
        <v>357060</v>
      </c>
      <c r="T499" s="22"/>
      <c r="U499" s="116"/>
      <c r="V499" s="111"/>
      <c r="W499" s="15"/>
      <c r="X499" s="32"/>
      <c r="Y499" s="32"/>
    </row>
    <row r="500" spans="1:25" ht="15.75" customHeight="1" x14ac:dyDescent="0.3">
      <c r="A500" s="24" t="s">
        <v>59</v>
      </c>
      <c r="B500" s="25" t="s">
        <v>164</v>
      </c>
      <c r="C500" s="26">
        <v>1977</v>
      </c>
      <c r="D500" s="27" t="s">
        <v>12</v>
      </c>
      <c r="E500" s="27" t="s">
        <v>345</v>
      </c>
      <c r="F500" s="24"/>
      <c r="G500" s="24"/>
      <c r="H500" s="24"/>
      <c r="I500" s="24" t="s">
        <v>563</v>
      </c>
      <c r="J500" s="197" t="str">
        <f t="shared" si="25"/>
        <v>852000931</v>
      </c>
      <c r="K500" s="28" t="s">
        <v>203</v>
      </c>
      <c r="L500" s="29">
        <v>5</v>
      </c>
      <c r="M500" s="88"/>
      <c r="N500" s="88"/>
      <c r="O500" s="165"/>
      <c r="P500" s="88"/>
      <c r="Q500" s="29"/>
      <c r="R500" s="30">
        <v>400000</v>
      </c>
      <c r="S500" s="22">
        <f t="shared" si="26"/>
        <v>476080</v>
      </c>
      <c r="T500" s="22"/>
      <c r="U500" s="116"/>
      <c r="V500" s="111"/>
      <c r="W500" s="15"/>
      <c r="X500" s="32"/>
      <c r="Y500" s="32"/>
    </row>
    <row r="501" spans="1:25" ht="15.75" customHeight="1" x14ac:dyDescent="0.3">
      <c r="A501" s="48" t="s">
        <v>63</v>
      </c>
      <c r="B501" s="49" t="s">
        <v>138</v>
      </c>
      <c r="C501" s="50">
        <v>1981</v>
      </c>
      <c r="D501" s="51" t="s">
        <v>12</v>
      </c>
      <c r="E501" s="51" t="s">
        <v>344</v>
      </c>
      <c r="F501" s="48"/>
      <c r="G501" s="48"/>
      <c r="H501" s="48"/>
      <c r="I501" s="48" t="s">
        <v>560</v>
      </c>
      <c r="J501" s="199" t="str">
        <f t="shared" si="25"/>
        <v>861000251</v>
      </c>
      <c r="K501" s="52" t="s">
        <v>242</v>
      </c>
      <c r="L501" s="102">
        <v>5</v>
      </c>
      <c r="M501" s="90"/>
      <c r="N501" s="90" t="s">
        <v>711</v>
      </c>
      <c r="O501" s="162"/>
      <c r="P501" s="90"/>
      <c r="Q501" s="53"/>
      <c r="R501" s="54">
        <f>3107830+857711</f>
        <v>3965541</v>
      </c>
      <c r="S501" s="54">
        <f t="shared" si="26"/>
        <v>4719786.8981999997</v>
      </c>
      <c r="T501" s="22"/>
      <c r="U501" s="116"/>
      <c r="V501" s="111"/>
      <c r="W501" s="15"/>
      <c r="X501" s="32"/>
      <c r="Y501" s="32"/>
    </row>
    <row r="502" spans="1:25" ht="15.75" customHeight="1" x14ac:dyDescent="0.3">
      <c r="A502" s="24" t="s">
        <v>64</v>
      </c>
      <c r="B502" s="25" t="s">
        <v>170</v>
      </c>
      <c r="C502" s="26">
        <v>1998</v>
      </c>
      <c r="D502" s="27" t="s">
        <v>87</v>
      </c>
      <c r="E502" s="27" t="s">
        <v>344</v>
      </c>
      <c r="F502" s="24"/>
      <c r="G502" s="24"/>
      <c r="H502" s="24"/>
      <c r="I502" s="24" t="s">
        <v>567</v>
      </c>
      <c r="J502" s="197" t="str">
        <f t="shared" si="25"/>
        <v>851102061</v>
      </c>
      <c r="K502" s="28" t="s">
        <v>185</v>
      </c>
      <c r="L502" s="29">
        <v>5</v>
      </c>
      <c r="M502" s="88"/>
      <c r="N502" s="88"/>
      <c r="O502" s="165"/>
      <c r="P502" s="88"/>
      <c r="Q502" s="29"/>
      <c r="R502" s="30">
        <v>195000</v>
      </c>
      <c r="S502" s="22">
        <f t="shared" si="26"/>
        <v>232089</v>
      </c>
      <c r="T502" s="22"/>
      <c r="U502" s="116"/>
      <c r="V502" s="112"/>
      <c r="W502" s="15"/>
    </row>
    <row r="503" spans="1:25" ht="15.75" customHeight="1" x14ac:dyDescent="0.3">
      <c r="A503" s="24" t="s">
        <v>64</v>
      </c>
      <c r="B503" s="25" t="s">
        <v>170</v>
      </c>
      <c r="C503" s="26">
        <v>1998</v>
      </c>
      <c r="D503" s="27" t="s">
        <v>87</v>
      </c>
      <c r="E503" s="27" t="s">
        <v>344</v>
      </c>
      <c r="F503" s="24"/>
      <c r="G503" s="24"/>
      <c r="H503" s="24"/>
      <c r="I503" s="24" t="s">
        <v>562</v>
      </c>
      <c r="J503" s="197" t="str">
        <f t="shared" si="25"/>
        <v>852502061</v>
      </c>
      <c r="K503" s="28" t="s">
        <v>1</v>
      </c>
      <c r="L503" s="29">
        <v>5</v>
      </c>
      <c r="M503" s="88"/>
      <c r="N503" s="88"/>
      <c r="O503" s="165"/>
      <c r="P503" s="88"/>
      <c r="Q503" s="29"/>
      <c r="R503" s="30">
        <v>381751</v>
      </c>
      <c r="S503" s="22">
        <f t="shared" si="26"/>
        <v>454360.04019999999</v>
      </c>
      <c r="T503" s="22"/>
      <c r="U503" s="116"/>
      <c r="V503" s="112"/>
      <c r="W503" s="15"/>
    </row>
    <row r="504" spans="1:25" ht="15.75" customHeight="1" x14ac:dyDescent="0.3">
      <c r="A504" s="24" t="s">
        <v>68</v>
      </c>
      <c r="B504" s="25" t="s">
        <v>149</v>
      </c>
      <c r="C504" s="26">
        <v>1987</v>
      </c>
      <c r="D504" s="27" t="s">
        <v>87</v>
      </c>
      <c r="E504" s="27" t="s">
        <v>344</v>
      </c>
      <c r="F504" s="24"/>
      <c r="G504" s="24"/>
      <c r="H504" s="24"/>
      <c r="I504" s="24" t="s">
        <v>567</v>
      </c>
      <c r="J504" s="197" t="str">
        <f t="shared" si="25"/>
        <v>851100411</v>
      </c>
      <c r="K504" s="28" t="s">
        <v>185</v>
      </c>
      <c r="L504" s="29">
        <v>5</v>
      </c>
      <c r="M504" s="88"/>
      <c r="N504" s="88"/>
      <c r="O504" s="165"/>
      <c r="P504" s="88"/>
      <c r="Q504" s="29"/>
      <c r="R504" s="30">
        <v>204750</v>
      </c>
      <c r="S504" s="22">
        <f t="shared" si="26"/>
        <v>243693.45</v>
      </c>
      <c r="T504" s="22"/>
      <c r="U504" s="116"/>
      <c r="V504" s="112"/>
      <c r="W504" s="15"/>
      <c r="X504" s="32"/>
      <c r="Y504" s="32"/>
    </row>
    <row r="505" spans="1:25" ht="15.75" customHeight="1" x14ac:dyDescent="0.3">
      <c r="A505" s="24" t="s">
        <v>70</v>
      </c>
      <c r="B505" s="25" t="s">
        <v>157</v>
      </c>
      <c r="C505" s="26">
        <v>1973</v>
      </c>
      <c r="D505" s="27" t="s">
        <v>87</v>
      </c>
      <c r="E505" s="27" t="s">
        <v>344</v>
      </c>
      <c r="F505" s="24"/>
      <c r="G505" s="24"/>
      <c r="H505" s="24"/>
      <c r="I505" s="24" t="s">
        <v>562</v>
      </c>
      <c r="J505" s="197" t="str">
        <f t="shared" si="25"/>
        <v>852500601</v>
      </c>
      <c r="K505" s="28" t="s">
        <v>1</v>
      </c>
      <c r="L505" s="29">
        <v>5</v>
      </c>
      <c r="M505" s="88"/>
      <c r="N505" s="88"/>
      <c r="O505" s="165"/>
      <c r="P505" s="88"/>
      <c r="Q505" s="29"/>
      <c r="R505" s="30">
        <v>381751</v>
      </c>
      <c r="S505" s="22">
        <f t="shared" si="26"/>
        <v>454360.04019999999</v>
      </c>
      <c r="T505" s="22"/>
      <c r="U505" s="116"/>
      <c r="V505" s="112"/>
      <c r="W505" s="15"/>
      <c r="X505" s="32"/>
      <c r="Y505" s="32"/>
    </row>
    <row r="506" spans="1:25" ht="15.75" customHeight="1" x14ac:dyDescent="0.3">
      <c r="A506" s="24" t="s">
        <v>72</v>
      </c>
      <c r="B506" s="25" t="s">
        <v>128</v>
      </c>
      <c r="C506" s="26">
        <v>2007</v>
      </c>
      <c r="D506" s="27" t="s">
        <v>0</v>
      </c>
      <c r="E506" s="19" t="s">
        <v>0</v>
      </c>
      <c r="F506" s="17"/>
      <c r="G506" s="17"/>
      <c r="H506" s="17"/>
      <c r="I506" s="17" t="s">
        <v>594</v>
      </c>
      <c r="J506" s="197" t="str">
        <f t="shared" si="25"/>
        <v>820000101</v>
      </c>
      <c r="K506" s="23" t="s">
        <v>320</v>
      </c>
      <c r="L506" s="29">
        <v>5</v>
      </c>
      <c r="M506" s="88"/>
      <c r="N506" s="88"/>
      <c r="O506" s="165"/>
      <c r="P506" s="88"/>
      <c r="Q506" s="29"/>
      <c r="R506" s="30">
        <v>25000</v>
      </c>
      <c r="S506" s="22">
        <f t="shared" si="26"/>
        <v>29755</v>
      </c>
      <c r="T506" s="22"/>
      <c r="U506" s="116"/>
      <c r="V506" s="112"/>
      <c r="W506" s="15"/>
      <c r="X506" s="32"/>
      <c r="Y506" s="32"/>
    </row>
    <row r="507" spans="1:25" ht="15.75" customHeight="1" x14ac:dyDescent="0.3">
      <c r="A507" s="24" t="s">
        <v>73</v>
      </c>
      <c r="B507" s="25" t="s">
        <v>113</v>
      </c>
      <c r="C507" s="26">
        <v>2000</v>
      </c>
      <c r="D507" s="27" t="s">
        <v>87</v>
      </c>
      <c r="E507" s="27" t="s">
        <v>344</v>
      </c>
      <c r="F507" s="24"/>
      <c r="G507" s="24"/>
      <c r="H507" s="24"/>
      <c r="I507" s="24" t="s">
        <v>567</v>
      </c>
      <c r="J507" s="197" t="str">
        <f t="shared" si="25"/>
        <v>851100072</v>
      </c>
      <c r="K507" s="28" t="s">
        <v>185</v>
      </c>
      <c r="L507" s="29">
        <v>5</v>
      </c>
      <c r="M507" s="88"/>
      <c r="N507" s="88"/>
      <c r="O507" s="165"/>
      <c r="P507" s="88"/>
      <c r="Q507" s="29"/>
      <c r="R507" s="30">
        <v>195000</v>
      </c>
      <c r="S507" s="22">
        <f t="shared" si="26"/>
        <v>232089</v>
      </c>
      <c r="T507" s="22"/>
      <c r="U507" s="116"/>
      <c r="V507" s="112"/>
      <c r="W507" s="15"/>
      <c r="X507" s="32"/>
      <c r="Y507" s="32"/>
    </row>
    <row r="508" spans="1:25" ht="15.75" customHeight="1" x14ac:dyDescent="0.3">
      <c r="A508" s="24" t="s">
        <v>73</v>
      </c>
      <c r="B508" s="25" t="s">
        <v>113</v>
      </c>
      <c r="C508" s="26">
        <v>2000</v>
      </c>
      <c r="D508" s="27" t="s">
        <v>87</v>
      </c>
      <c r="E508" s="27" t="s">
        <v>344</v>
      </c>
      <c r="F508" s="24"/>
      <c r="G508" s="24"/>
      <c r="H508" s="24"/>
      <c r="I508" s="24" t="s">
        <v>562</v>
      </c>
      <c r="J508" s="197" t="str">
        <f t="shared" si="25"/>
        <v>852500072</v>
      </c>
      <c r="K508" s="28" t="s">
        <v>1</v>
      </c>
      <c r="L508" s="29">
        <v>5</v>
      </c>
      <c r="M508" s="88"/>
      <c r="N508" s="88"/>
      <c r="O508" s="165"/>
      <c r="P508" s="88"/>
      <c r="Q508" s="29"/>
      <c r="R508" s="30">
        <v>381751</v>
      </c>
      <c r="S508" s="22">
        <f t="shared" si="26"/>
        <v>454360.04019999999</v>
      </c>
      <c r="T508" s="22"/>
      <c r="U508" s="116"/>
      <c r="V508" s="112"/>
      <c r="W508" s="15"/>
      <c r="X508" s="32"/>
      <c r="Y508" s="32"/>
    </row>
    <row r="509" spans="1:25" ht="15.75" customHeight="1" x14ac:dyDescent="0.3">
      <c r="A509" s="48" t="s">
        <v>73</v>
      </c>
      <c r="B509" s="49" t="s">
        <v>113</v>
      </c>
      <c r="C509" s="50">
        <v>2000</v>
      </c>
      <c r="D509" s="51" t="s">
        <v>91</v>
      </c>
      <c r="E509" s="51" t="s">
        <v>91</v>
      </c>
      <c r="F509" s="48"/>
      <c r="G509" s="48"/>
      <c r="H509" s="48"/>
      <c r="I509" s="48" t="s">
        <v>584</v>
      </c>
      <c r="J509" s="199" t="str">
        <f t="shared" si="25"/>
        <v>830000072</v>
      </c>
      <c r="K509" s="52" t="s">
        <v>363</v>
      </c>
      <c r="L509" s="53">
        <v>5</v>
      </c>
      <c r="M509" s="90"/>
      <c r="N509" s="90" t="s">
        <v>711</v>
      </c>
      <c r="O509" s="162"/>
      <c r="P509" s="90"/>
      <c r="Q509" s="53"/>
      <c r="R509" s="54">
        <v>425000</v>
      </c>
      <c r="S509" s="54">
        <f t="shared" ref="S509:S538" si="27">IF(L509=1,R509+R509*$C$627,IF(L509=2,R509+R509*$C$628,IF(L509=3,R509+R509*$C$629,IF(L509=4,R509+R509*$C$630,IF(L509=5,R509+R509*$C$631,IF(L509=6,R509+R509*$C$632))))))</f>
        <v>505835</v>
      </c>
      <c r="T509" s="22"/>
      <c r="U509" s="116"/>
      <c r="V509" s="112"/>
      <c r="W509" s="15"/>
      <c r="X509" s="32"/>
      <c r="Y509" s="32"/>
    </row>
    <row r="510" spans="1:25" ht="15.75" customHeight="1" x14ac:dyDescent="0.3">
      <c r="A510" s="24" t="s">
        <v>81</v>
      </c>
      <c r="B510" s="25" t="s">
        <v>152</v>
      </c>
      <c r="C510" s="26">
        <v>1990</v>
      </c>
      <c r="D510" s="27" t="s">
        <v>87</v>
      </c>
      <c r="E510" s="27" t="s">
        <v>87</v>
      </c>
      <c r="F510" s="24"/>
      <c r="G510" s="24"/>
      <c r="H510" s="24"/>
      <c r="I510" s="24" t="s">
        <v>569</v>
      </c>
      <c r="J510" s="197" t="str">
        <f t="shared" si="25"/>
        <v>840700461</v>
      </c>
      <c r="K510" s="28" t="s">
        <v>2</v>
      </c>
      <c r="L510" s="29">
        <v>5</v>
      </c>
      <c r="M510" s="88"/>
      <c r="N510" s="88"/>
      <c r="O510" s="165"/>
      <c r="P510" s="88"/>
      <c r="Q510" s="29"/>
      <c r="R510" s="30">
        <v>80709</v>
      </c>
      <c r="S510" s="22">
        <f t="shared" si="27"/>
        <v>96059.851800000004</v>
      </c>
      <c r="T510" s="22"/>
      <c r="U510" s="116"/>
      <c r="V510" s="112"/>
      <c r="W510" s="15"/>
    </row>
    <row r="511" spans="1:25" ht="15.75" customHeight="1" x14ac:dyDescent="0.3">
      <c r="A511" s="17" t="s">
        <v>74</v>
      </c>
      <c r="B511" s="21" t="s">
        <v>175</v>
      </c>
      <c r="C511" s="18">
        <v>1972</v>
      </c>
      <c r="D511" s="19" t="s">
        <v>12</v>
      </c>
      <c r="E511" s="27" t="s">
        <v>344</v>
      </c>
      <c r="F511" s="24"/>
      <c r="G511" s="24"/>
      <c r="H511" s="24"/>
      <c r="I511" s="24" t="s">
        <v>595</v>
      </c>
      <c r="J511" s="197" t="str">
        <f t="shared" si="25"/>
        <v>850009032</v>
      </c>
      <c r="K511" s="23" t="s">
        <v>272</v>
      </c>
      <c r="L511" s="20">
        <v>5</v>
      </c>
      <c r="M511" s="89"/>
      <c r="N511" s="89"/>
      <c r="O511" s="163"/>
      <c r="P511" s="89"/>
      <c r="Q511" s="20"/>
      <c r="R511" s="22">
        <v>250000</v>
      </c>
      <c r="S511" s="22">
        <f t="shared" si="27"/>
        <v>297550</v>
      </c>
      <c r="T511" s="22"/>
      <c r="U511" s="116"/>
      <c r="V511" s="112"/>
      <c r="W511" s="15"/>
    </row>
    <row r="512" spans="1:25" ht="15.75" customHeight="1" x14ac:dyDescent="0.3">
      <c r="A512" s="24" t="s">
        <v>75</v>
      </c>
      <c r="B512" s="25" t="s">
        <v>177</v>
      </c>
      <c r="C512" s="26">
        <v>1979</v>
      </c>
      <c r="D512" s="27" t="s">
        <v>12</v>
      </c>
      <c r="E512" s="27" t="s">
        <v>344</v>
      </c>
      <c r="F512" s="24"/>
      <c r="G512" s="24"/>
      <c r="H512" s="24"/>
      <c r="I512" s="24" t="s">
        <v>560</v>
      </c>
      <c r="J512" s="197" t="str">
        <f t="shared" si="25"/>
        <v>861009035</v>
      </c>
      <c r="K512" s="28" t="s">
        <v>274</v>
      </c>
      <c r="L512" s="29">
        <v>5</v>
      </c>
      <c r="M512" s="88"/>
      <c r="N512" s="88"/>
      <c r="O512" s="165"/>
      <c r="P512" s="88"/>
      <c r="Q512" s="29"/>
      <c r="R512" s="30">
        <v>2500000</v>
      </c>
      <c r="S512" s="30">
        <f t="shared" si="27"/>
        <v>2975500</v>
      </c>
      <c r="T512" s="30"/>
      <c r="U512" s="116"/>
      <c r="V512" s="113"/>
      <c r="W512" s="15"/>
    </row>
    <row r="513" spans="1:25" ht="15.75" customHeight="1" x14ac:dyDescent="0.3">
      <c r="A513" s="17" t="s">
        <v>636</v>
      </c>
      <c r="B513" s="21" t="s">
        <v>178</v>
      </c>
      <c r="C513" s="18"/>
      <c r="D513" s="19" t="s">
        <v>12</v>
      </c>
      <c r="E513" s="27" t="s">
        <v>344</v>
      </c>
      <c r="F513" s="24"/>
      <c r="G513" s="24"/>
      <c r="H513" s="24"/>
      <c r="I513" s="24" t="s">
        <v>560</v>
      </c>
      <c r="J513" s="197" t="str">
        <f t="shared" si="25"/>
        <v>861009019</v>
      </c>
      <c r="K513" s="23" t="s">
        <v>275</v>
      </c>
      <c r="L513" s="20">
        <v>5</v>
      </c>
      <c r="M513" s="89"/>
      <c r="N513" s="89"/>
      <c r="O513" s="163"/>
      <c r="P513" s="89"/>
      <c r="Q513" s="20"/>
      <c r="R513" s="22">
        <v>5500000</v>
      </c>
      <c r="S513" s="22">
        <f t="shared" si="27"/>
        <v>6546100</v>
      </c>
      <c r="T513" s="22"/>
      <c r="U513" s="116"/>
      <c r="V513" s="112"/>
      <c r="W513" s="15"/>
    </row>
    <row r="514" spans="1:25" ht="15.75" customHeight="1" x14ac:dyDescent="0.3">
      <c r="A514" s="17" t="s">
        <v>76</v>
      </c>
      <c r="B514" s="21" t="s">
        <v>176</v>
      </c>
      <c r="C514" s="18">
        <v>1971</v>
      </c>
      <c r="D514" s="19" t="s">
        <v>12</v>
      </c>
      <c r="E514" s="27" t="s">
        <v>344</v>
      </c>
      <c r="F514" s="24"/>
      <c r="G514" s="24"/>
      <c r="H514" s="24"/>
      <c r="I514" s="24" t="s">
        <v>595</v>
      </c>
      <c r="J514" s="197" t="str">
        <f t="shared" ref="J514:J577" si="28">CONCATENATE(I514,A514)</f>
        <v>850009033</v>
      </c>
      <c r="K514" s="23" t="s">
        <v>273</v>
      </c>
      <c r="L514" s="20">
        <v>5</v>
      </c>
      <c r="M514" s="89"/>
      <c r="N514" s="89"/>
      <c r="O514" s="163"/>
      <c r="P514" s="89"/>
      <c r="Q514" s="20"/>
      <c r="R514" s="22">
        <v>650000</v>
      </c>
      <c r="S514" s="22">
        <f t="shared" si="27"/>
        <v>773630</v>
      </c>
      <c r="T514" s="22"/>
      <c r="U514" s="116"/>
      <c r="V514" s="112"/>
      <c r="W514" s="15"/>
    </row>
    <row r="515" spans="1:25" ht="15.75" customHeight="1" x14ac:dyDescent="0.3">
      <c r="A515" s="48" t="s">
        <v>77</v>
      </c>
      <c r="B515" s="49" t="s">
        <v>93</v>
      </c>
      <c r="C515" s="50">
        <v>2000</v>
      </c>
      <c r="D515" s="51" t="s">
        <v>91</v>
      </c>
      <c r="E515" s="51" t="s">
        <v>91</v>
      </c>
      <c r="F515" s="48"/>
      <c r="G515" s="48"/>
      <c r="H515" s="48"/>
      <c r="I515" s="48" t="s">
        <v>584</v>
      </c>
      <c r="J515" s="199" t="str">
        <f t="shared" si="28"/>
        <v>830000032</v>
      </c>
      <c r="K515" s="52" t="s">
        <v>363</v>
      </c>
      <c r="L515" s="53">
        <v>5</v>
      </c>
      <c r="M515" s="90"/>
      <c r="N515" s="90" t="s">
        <v>711</v>
      </c>
      <c r="O515" s="162"/>
      <c r="P515" s="90"/>
      <c r="Q515" s="53"/>
      <c r="R515" s="54">
        <v>425000</v>
      </c>
      <c r="S515" s="54">
        <f t="shared" si="27"/>
        <v>505835</v>
      </c>
      <c r="T515" s="22"/>
      <c r="U515" s="116"/>
      <c r="V515" s="112"/>
      <c r="W515" s="32"/>
      <c r="X515" s="32"/>
      <c r="Y515" s="32"/>
    </row>
    <row r="516" spans="1:25" ht="15.75" customHeight="1" x14ac:dyDescent="0.3">
      <c r="A516" s="17" t="s">
        <v>84</v>
      </c>
      <c r="B516" s="21" t="s">
        <v>123</v>
      </c>
      <c r="C516" s="18">
        <v>2006</v>
      </c>
      <c r="D516" s="19" t="s">
        <v>0</v>
      </c>
      <c r="E516" s="19" t="s">
        <v>0</v>
      </c>
      <c r="F516" s="17"/>
      <c r="G516" s="17"/>
      <c r="H516" s="17"/>
      <c r="I516" s="17" t="s">
        <v>594</v>
      </c>
      <c r="J516" s="197" t="str">
        <f t="shared" si="28"/>
        <v>820000090</v>
      </c>
      <c r="K516" s="23" t="s">
        <v>320</v>
      </c>
      <c r="L516" s="20">
        <v>5</v>
      </c>
      <c r="M516" s="89"/>
      <c r="N516" s="89"/>
      <c r="O516" s="163"/>
      <c r="P516" s="89"/>
      <c r="Q516" s="20"/>
      <c r="R516" s="22">
        <v>40000</v>
      </c>
      <c r="S516" s="22">
        <f t="shared" si="27"/>
        <v>47608</v>
      </c>
      <c r="T516" s="22"/>
      <c r="U516" s="116"/>
      <c r="V516" s="112"/>
      <c r="W516" s="15"/>
      <c r="X516" s="32"/>
      <c r="Y516" s="32"/>
    </row>
    <row r="517" spans="1:25" ht="15.75" customHeight="1" x14ac:dyDescent="0.3">
      <c r="A517" s="17" t="s">
        <v>84</v>
      </c>
      <c r="B517" s="21" t="s">
        <v>123</v>
      </c>
      <c r="C517" s="18">
        <v>2006</v>
      </c>
      <c r="D517" s="19" t="s">
        <v>0</v>
      </c>
      <c r="E517" s="19" t="s">
        <v>0</v>
      </c>
      <c r="F517" s="17"/>
      <c r="G517" s="17"/>
      <c r="H517" s="17"/>
      <c r="I517" s="17" t="s">
        <v>565</v>
      </c>
      <c r="J517" s="197" t="str">
        <f t="shared" si="28"/>
        <v>820400090</v>
      </c>
      <c r="K517" s="23" t="s">
        <v>324</v>
      </c>
      <c r="L517" s="20">
        <v>5</v>
      </c>
      <c r="M517" s="89"/>
      <c r="N517" s="89"/>
      <c r="O517" s="163"/>
      <c r="P517" s="89"/>
      <c r="Q517" s="20"/>
      <c r="R517" s="22">
        <v>75000</v>
      </c>
      <c r="S517" s="22">
        <f t="shared" si="27"/>
        <v>89265</v>
      </c>
      <c r="T517" s="22"/>
      <c r="U517" s="116"/>
      <c r="V517" s="112"/>
      <c r="W517" s="15"/>
      <c r="X517" s="32"/>
      <c r="Y517" s="32"/>
    </row>
    <row r="518" spans="1:25" ht="15.75" customHeight="1" x14ac:dyDescent="0.3">
      <c r="A518" s="48" t="s">
        <v>85</v>
      </c>
      <c r="B518" s="49" t="s">
        <v>135</v>
      </c>
      <c r="C518" s="50">
        <v>1977</v>
      </c>
      <c r="D518" s="51" t="s">
        <v>12</v>
      </c>
      <c r="E518" s="51" t="s">
        <v>344</v>
      </c>
      <c r="F518" s="48"/>
      <c r="G518" s="48"/>
      <c r="H518" s="48"/>
      <c r="I518" s="48" t="s">
        <v>560</v>
      </c>
      <c r="J518" s="199" t="str">
        <f t="shared" si="28"/>
        <v>861000132</v>
      </c>
      <c r="K518" s="52" t="s">
        <v>239</v>
      </c>
      <c r="L518" s="53">
        <v>5</v>
      </c>
      <c r="M518" s="90"/>
      <c r="N518" s="90" t="s">
        <v>711</v>
      </c>
      <c r="O518" s="162"/>
      <c r="P518" s="90"/>
      <c r="Q518" s="53"/>
      <c r="R518" s="54">
        <v>4514705</v>
      </c>
      <c r="S518" s="54">
        <f t="shared" si="27"/>
        <v>5373401.8909999998</v>
      </c>
      <c r="T518" s="22"/>
      <c r="U518" s="116"/>
      <c r="V518" s="112"/>
      <c r="W518" s="15"/>
      <c r="X518" s="32"/>
      <c r="Y518" s="32"/>
    </row>
    <row r="519" spans="1:25" ht="15.75" customHeight="1" x14ac:dyDescent="0.3">
      <c r="A519" s="24" t="s">
        <v>86</v>
      </c>
      <c r="B519" s="25" t="s">
        <v>134</v>
      </c>
      <c r="C519" s="26">
        <v>1973</v>
      </c>
      <c r="D519" s="27" t="s">
        <v>0</v>
      </c>
      <c r="E519" s="19" t="s">
        <v>344</v>
      </c>
      <c r="F519" s="17"/>
      <c r="G519" s="17"/>
      <c r="H519" s="17"/>
      <c r="I519" s="17" t="s">
        <v>576</v>
      </c>
      <c r="J519" s="197" t="str">
        <f t="shared" si="28"/>
        <v>820200131</v>
      </c>
      <c r="K519" s="35" t="s">
        <v>319</v>
      </c>
      <c r="L519" s="29">
        <v>5</v>
      </c>
      <c r="M519" s="88"/>
      <c r="N519" s="88"/>
      <c r="O519" s="165"/>
      <c r="P519" s="88"/>
      <c r="Q519" s="29"/>
      <c r="R519" s="30">
        <v>2500000</v>
      </c>
      <c r="S519" s="22">
        <f t="shared" si="27"/>
        <v>2975500</v>
      </c>
      <c r="T519" s="22"/>
      <c r="U519" s="116"/>
      <c r="V519" s="112"/>
      <c r="W519" s="15"/>
      <c r="X519" s="32"/>
      <c r="Y519" s="32"/>
    </row>
    <row r="520" spans="1:25" ht="15.75" customHeight="1" x14ac:dyDescent="0.3">
      <c r="A520" s="24" t="s">
        <v>86</v>
      </c>
      <c r="B520" s="25" t="s">
        <v>134</v>
      </c>
      <c r="C520" s="26">
        <v>1973</v>
      </c>
      <c r="D520" s="27" t="s">
        <v>0</v>
      </c>
      <c r="E520" s="19" t="s">
        <v>345</v>
      </c>
      <c r="F520" s="17"/>
      <c r="G520" s="17"/>
      <c r="H520" s="17"/>
      <c r="I520" s="17" t="s">
        <v>580</v>
      </c>
      <c r="J520" s="197" t="str">
        <f t="shared" si="28"/>
        <v>820500131</v>
      </c>
      <c r="K520" s="28" t="s">
        <v>195</v>
      </c>
      <c r="L520" s="29">
        <v>5</v>
      </c>
      <c r="M520" s="88"/>
      <c r="N520" s="88"/>
      <c r="O520" s="165"/>
      <c r="P520" s="88"/>
      <c r="Q520" s="29"/>
      <c r="R520" s="30">
        <v>50000</v>
      </c>
      <c r="S520" s="22">
        <f t="shared" si="27"/>
        <v>59510</v>
      </c>
      <c r="T520" s="22"/>
      <c r="U520" s="116"/>
      <c r="V520" s="112"/>
      <c r="W520" s="15"/>
      <c r="X520" s="32"/>
      <c r="Y520" s="32"/>
    </row>
    <row r="521" spans="1:25" ht="15.75" customHeight="1" x14ac:dyDescent="0.3">
      <c r="A521" s="24" t="s">
        <v>14</v>
      </c>
      <c r="B521" s="25" t="s">
        <v>160</v>
      </c>
      <c r="C521" s="26">
        <v>1973</v>
      </c>
      <c r="D521" s="27" t="s">
        <v>13</v>
      </c>
      <c r="E521" s="27" t="s">
        <v>344</v>
      </c>
      <c r="F521" s="24"/>
      <c r="G521" s="24"/>
      <c r="H521" s="24"/>
      <c r="I521" s="24" t="s">
        <v>592</v>
      </c>
      <c r="J521" s="197" t="str">
        <f t="shared" si="28"/>
        <v>861900901</v>
      </c>
      <c r="K521" s="28" t="s">
        <v>184</v>
      </c>
      <c r="L521" s="29">
        <v>6</v>
      </c>
      <c r="M521" s="88"/>
      <c r="N521" s="88"/>
      <c r="O521" s="165"/>
      <c r="P521" s="88"/>
      <c r="Q521" s="29"/>
      <c r="R521" s="30">
        <v>114696</v>
      </c>
      <c r="S521" s="22">
        <f t="shared" si="27"/>
        <v>142578.59760000001</v>
      </c>
      <c r="T521" s="22"/>
      <c r="U521" s="116"/>
      <c r="V521" s="111"/>
      <c r="W521" s="15"/>
      <c r="X521" s="32"/>
      <c r="Y521" s="32"/>
    </row>
    <row r="522" spans="1:25" ht="15.75" customHeight="1" x14ac:dyDescent="0.3">
      <c r="A522" s="24" t="s">
        <v>15</v>
      </c>
      <c r="B522" s="25" t="s">
        <v>132</v>
      </c>
      <c r="C522" s="26">
        <v>2009</v>
      </c>
      <c r="D522" s="27" t="s">
        <v>87</v>
      </c>
      <c r="E522" s="27" t="s">
        <v>344</v>
      </c>
      <c r="F522" s="24"/>
      <c r="G522" s="24"/>
      <c r="H522" s="24"/>
      <c r="I522" s="24" t="s">
        <v>562</v>
      </c>
      <c r="J522" s="197" t="str">
        <f t="shared" si="28"/>
        <v>852500113</v>
      </c>
      <c r="K522" s="28" t="s">
        <v>1</v>
      </c>
      <c r="L522" s="29">
        <v>6</v>
      </c>
      <c r="M522" s="88"/>
      <c r="N522" s="88"/>
      <c r="O522" s="165"/>
      <c r="P522" s="88"/>
      <c r="Q522" s="29"/>
      <c r="R522" s="30">
        <v>1187868</v>
      </c>
      <c r="S522" s="22">
        <f t="shared" si="27"/>
        <v>1476638.7108</v>
      </c>
      <c r="T522" s="22"/>
      <c r="U522" s="116"/>
      <c r="V522" s="112"/>
      <c r="W522" s="15"/>
      <c r="X522" s="32"/>
      <c r="Y522" s="32"/>
    </row>
    <row r="523" spans="1:25" ht="15.75" customHeight="1" x14ac:dyDescent="0.3">
      <c r="A523" s="24" t="s">
        <v>16</v>
      </c>
      <c r="B523" s="25" t="s">
        <v>145</v>
      </c>
      <c r="C523" s="26">
        <v>1973</v>
      </c>
      <c r="D523" s="27" t="s">
        <v>13</v>
      </c>
      <c r="E523" s="27" t="s">
        <v>345</v>
      </c>
      <c r="F523" s="24"/>
      <c r="G523" s="24"/>
      <c r="H523" s="24"/>
      <c r="I523" s="24" t="s">
        <v>592</v>
      </c>
      <c r="J523" s="197" t="str">
        <f t="shared" si="28"/>
        <v>861900342</v>
      </c>
      <c r="K523" s="28" t="s">
        <v>184</v>
      </c>
      <c r="L523" s="29">
        <v>6</v>
      </c>
      <c r="M523" s="88"/>
      <c r="N523" s="88"/>
      <c r="O523" s="165"/>
      <c r="P523" s="88"/>
      <c r="Q523" s="29"/>
      <c r="R523" s="30">
        <v>25000</v>
      </c>
      <c r="S523" s="22">
        <f t="shared" si="27"/>
        <v>31077.5</v>
      </c>
      <c r="T523" s="22"/>
      <c r="U523" s="116"/>
      <c r="V523" s="112"/>
      <c r="W523" s="15"/>
      <c r="X523" s="32"/>
      <c r="Y523" s="32"/>
    </row>
    <row r="524" spans="1:25" ht="15.75" customHeight="1" x14ac:dyDescent="0.3">
      <c r="A524" s="17" t="s">
        <v>17</v>
      </c>
      <c r="B524" s="21" t="s">
        <v>165</v>
      </c>
      <c r="C524" s="18">
        <v>1979</v>
      </c>
      <c r="D524" s="19" t="s">
        <v>13</v>
      </c>
      <c r="E524" s="27" t="s">
        <v>344</v>
      </c>
      <c r="F524" s="24"/>
      <c r="G524" s="24"/>
      <c r="H524" s="24"/>
      <c r="I524" s="24" t="s">
        <v>592</v>
      </c>
      <c r="J524" s="197" t="str">
        <f t="shared" si="28"/>
        <v>861900932</v>
      </c>
      <c r="K524" s="23" t="s">
        <v>184</v>
      </c>
      <c r="L524" s="20">
        <v>6</v>
      </c>
      <c r="M524" s="89"/>
      <c r="N524" s="89"/>
      <c r="O524" s="163"/>
      <c r="P524" s="89"/>
      <c r="Q524" s="20"/>
      <c r="R524" s="30">
        <v>206000</v>
      </c>
      <c r="S524" s="22">
        <f t="shared" si="27"/>
        <v>256078.6</v>
      </c>
      <c r="T524" s="22"/>
      <c r="U524" s="116"/>
      <c r="V524" s="113"/>
      <c r="W524" s="15"/>
    </row>
    <row r="525" spans="1:25" ht="15.75" customHeight="1" x14ac:dyDescent="0.3">
      <c r="A525" s="17" t="s">
        <v>18</v>
      </c>
      <c r="B525" s="21" t="s">
        <v>115</v>
      </c>
      <c r="C525" s="18">
        <v>2001</v>
      </c>
      <c r="D525" s="19" t="s">
        <v>13</v>
      </c>
      <c r="E525" s="27" t="s">
        <v>344</v>
      </c>
      <c r="F525" s="24"/>
      <c r="G525" s="24"/>
      <c r="H525" s="24"/>
      <c r="I525" s="24" t="s">
        <v>592</v>
      </c>
      <c r="J525" s="197" t="str">
        <f t="shared" si="28"/>
        <v>861900074</v>
      </c>
      <c r="K525" s="23" t="s">
        <v>184</v>
      </c>
      <c r="L525" s="20">
        <v>6</v>
      </c>
      <c r="M525" s="89"/>
      <c r="N525" s="89"/>
      <c r="O525" s="163"/>
      <c r="P525" s="89"/>
      <c r="Q525" s="20"/>
      <c r="R525" s="22">
        <v>130000</v>
      </c>
      <c r="S525" s="22">
        <f t="shared" si="27"/>
        <v>161603</v>
      </c>
      <c r="T525" s="22"/>
      <c r="U525" s="116"/>
      <c r="V525" s="113"/>
      <c r="W525" s="15"/>
      <c r="X525" s="32"/>
      <c r="Y525" s="32"/>
    </row>
    <row r="526" spans="1:25" ht="15.75" customHeight="1" x14ac:dyDescent="0.3">
      <c r="A526" s="24" t="s">
        <v>18</v>
      </c>
      <c r="B526" s="25" t="s">
        <v>115</v>
      </c>
      <c r="C526" s="26">
        <v>2001</v>
      </c>
      <c r="D526" s="27" t="s">
        <v>87</v>
      </c>
      <c r="E526" s="27" t="s">
        <v>87</v>
      </c>
      <c r="F526" s="24"/>
      <c r="G526" s="24"/>
      <c r="H526" s="24"/>
      <c r="I526" s="24" t="s">
        <v>569</v>
      </c>
      <c r="J526" s="197" t="str">
        <f t="shared" si="28"/>
        <v>840700074</v>
      </c>
      <c r="K526" s="28" t="s">
        <v>4</v>
      </c>
      <c r="L526" s="29">
        <v>6</v>
      </c>
      <c r="M526" s="88" t="s">
        <v>456</v>
      </c>
      <c r="N526" s="88" t="s">
        <v>570</v>
      </c>
      <c r="O526" s="165">
        <v>89711</v>
      </c>
      <c r="P526" s="88"/>
      <c r="Q526" s="29"/>
      <c r="R526" s="30">
        <v>88779</v>
      </c>
      <c r="S526" s="22">
        <f t="shared" si="27"/>
        <v>110361.1749</v>
      </c>
      <c r="T526" s="22"/>
      <c r="U526" s="116"/>
      <c r="V526" s="113"/>
      <c r="W526" s="15"/>
      <c r="X526" s="32"/>
      <c r="Y526" s="32"/>
    </row>
    <row r="527" spans="1:25" ht="15.75" customHeight="1" x14ac:dyDescent="0.3">
      <c r="A527" s="24" t="s">
        <v>18</v>
      </c>
      <c r="B527" s="25" t="s">
        <v>115</v>
      </c>
      <c r="C527" s="26">
        <v>2001</v>
      </c>
      <c r="D527" s="27" t="s">
        <v>12</v>
      </c>
      <c r="E527" s="27" t="s">
        <v>545</v>
      </c>
      <c r="F527" s="24"/>
      <c r="G527" s="24"/>
      <c r="H527" s="24"/>
      <c r="I527" s="24" t="s">
        <v>567</v>
      </c>
      <c r="J527" s="197" t="str">
        <f t="shared" si="28"/>
        <v>851100074</v>
      </c>
      <c r="K527" s="28" t="s">
        <v>547</v>
      </c>
      <c r="L527" s="29">
        <v>6</v>
      </c>
      <c r="M527" s="88"/>
      <c r="N527" s="88"/>
      <c r="O527" s="165"/>
      <c r="P527" s="88"/>
      <c r="Q527" s="29"/>
      <c r="R527" s="30">
        <v>600000</v>
      </c>
      <c r="S527" s="22">
        <f t="shared" si="27"/>
        <v>745860</v>
      </c>
      <c r="T527" s="22"/>
      <c r="U527" s="116"/>
      <c r="V527" s="113"/>
      <c r="W527" s="15"/>
      <c r="X527" s="32"/>
      <c r="Y527" s="32"/>
    </row>
    <row r="528" spans="1:25" ht="15.75" customHeight="1" x14ac:dyDescent="0.3">
      <c r="A528" s="24" t="s">
        <v>62</v>
      </c>
      <c r="B528" s="25" t="s">
        <v>127</v>
      </c>
      <c r="C528" s="26">
        <v>2007</v>
      </c>
      <c r="D528" s="27" t="s">
        <v>87</v>
      </c>
      <c r="E528" s="27" t="s">
        <v>344</v>
      </c>
      <c r="F528" s="24"/>
      <c r="G528" s="24"/>
      <c r="H528" s="24"/>
      <c r="I528" s="24" t="s">
        <v>562</v>
      </c>
      <c r="J528" s="197" t="str">
        <f t="shared" si="28"/>
        <v>852500100</v>
      </c>
      <c r="K528" s="28" t="s">
        <v>1</v>
      </c>
      <c r="L528" s="29">
        <v>6</v>
      </c>
      <c r="M528" s="88"/>
      <c r="N528" s="88"/>
      <c r="O528" s="165"/>
      <c r="P528" s="88"/>
      <c r="Q528" s="29"/>
      <c r="R528" s="30">
        <v>1187868</v>
      </c>
      <c r="S528" s="22">
        <f t="shared" si="27"/>
        <v>1476638.7108</v>
      </c>
      <c r="T528" s="22"/>
      <c r="U528" s="116"/>
      <c r="V528" s="111"/>
      <c r="W528" s="15"/>
      <c r="X528" s="32"/>
      <c r="Y528" s="32"/>
    </row>
    <row r="529" spans="1:25" ht="15.75" customHeight="1" x14ac:dyDescent="0.3">
      <c r="A529" s="48" t="s">
        <v>88</v>
      </c>
      <c r="B529" s="49" t="s">
        <v>111</v>
      </c>
      <c r="C529" s="50">
        <v>2000</v>
      </c>
      <c r="D529" s="51" t="s">
        <v>13</v>
      </c>
      <c r="E529" s="51" t="s">
        <v>344</v>
      </c>
      <c r="F529" s="48"/>
      <c r="G529" s="48"/>
      <c r="H529" s="48"/>
      <c r="I529" s="48" t="s">
        <v>592</v>
      </c>
      <c r="J529" s="198" t="str">
        <f t="shared" si="28"/>
        <v>861900070</v>
      </c>
      <c r="K529" s="52" t="s">
        <v>211</v>
      </c>
      <c r="L529" s="53">
        <v>6</v>
      </c>
      <c r="M529" s="90"/>
      <c r="N529" s="90" t="s">
        <v>711</v>
      </c>
      <c r="O529" s="162"/>
      <c r="P529" s="90"/>
      <c r="Q529" s="53"/>
      <c r="R529" s="54">
        <v>100000</v>
      </c>
      <c r="S529" s="54">
        <f t="shared" si="27"/>
        <v>124310</v>
      </c>
      <c r="T529" s="22"/>
      <c r="U529" s="116"/>
      <c r="V529" s="111"/>
      <c r="W529" s="15"/>
      <c r="X529" s="32"/>
      <c r="Y529" s="32"/>
    </row>
    <row r="530" spans="1:25" ht="15.75" customHeight="1" x14ac:dyDescent="0.3">
      <c r="A530" s="24" t="s">
        <v>88</v>
      </c>
      <c r="B530" s="25" t="s">
        <v>111</v>
      </c>
      <c r="C530" s="26">
        <v>2000</v>
      </c>
      <c r="D530" s="27" t="s">
        <v>13</v>
      </c>
      <c r="E530" s="27" t="s">
        <v>345</v>
      </c>
      <c r="F530" s="24"/>
      <c r="G530" s="24"/>
      <c r="H530" s="24"/>
      <c r="I530" s="24" t="s">
        <v>595</v>
      </c>
      <c r="J530" s="197" t="str">
        <f t="shared" si="28"/>
        <v>850000070</v>
      </c>
      <c r="K530" s="28" t="s">
        <v>431</v>
      </c>
      <c r="L530" s="29">
        <v>6</v>
      </c>
      <c r="M530" s="88"/>
      <c r="N530" s="88"/>
      <c r="O530" s="165"/>
      <c r="P530" s="88"/>
      <c r="Q530" s="29"/>
      <c r="R530" s="30">
        <v>300000</v>
      </c>
      <c r="S530" s="22">
        <f t="shared" si="27"/>
        <v>372930</v>
      </c>
      <c r="T530" s="22"/>
      <c r="U530" s="116" t="s">
        <v>423</v>
      </c>
      <c r="V530" s="113" t="s">
        <v>432</v>
      </c>
      <c r="W530" s="15"/>
      <c r="X530" s="32"/>
      <c r="Y530" s="32"/>
    </row>
    <row r="531" spans="1:25" ht="15.75" customHeight="1" x14ac:dyDescent="0.3">
      <c r="A531" s="24" t="s">
        <v>21</v>
      </c>
      <c r="B531" s="25" t="s">
        <v>106</v>
      </c>
      <c r="C531" s="26">
        <v>1996</v>
      </c>
      <c r="D531" s="27" t="s">
        <v>12</v>
      </c>
      <c r="E531" s="27" t="s">
        <v>545</v>
      </c>
      <c r="F531" s="24"/>
      <c r="G531" s="24"/>
      <c r="H531" s="24"/>
      <c r="I531" s="24" t="s">
        <v>567</v>
      </c>
      <c r="J531" s="197" t="str">
        <f t="shared" si="28"/>
        <v>851100060</v>
      </c>
      <c r="K531" s="28" t="s">
        <v>547</v>
      </c>
      <c r="L531" s="29">
        <v>6</v>
      </c>
      <c r="M531" s="88"/>
      <c r="N531" s="88"/>
      <c r="O531" s="165"/>
      <c r="P531" s="88"/>
      <c r="Q531" s="29"/>
      <c r="R531" s="30">
        <v>400000</v>
      </c>
      <c r="S531" s="22">
        <f t="shared" si="27"/>
        <v>497240</v>
      </c>
      <c r="T531" s="22"/>
      <c r="U531" s="116"/>
      <c r="V531" s="111"/>
      <c r="W531" s="15"/>
      <c r="X531" s="32"/>
      <c r="Y531" s="32"/>
    </row>
    <row r="532" spans="1:25" ht="15.75" customHeight="1" x14ac:dyDescent="0.3">
      <c r="A532" s="24" t="s">
        <v>20</v>
      </c>
      <c r="B532" s="25" t="s">
        <v>141</v>
      </c>
      <c r="C532" s="26">
        <v>1993</v>
      </c>
      <c r="D532" s="27" t="s">
        <v>13</v>
      </c>
      <c r="E532" s="27" t="s">
        <v>344</v>
      </c>
      <c r="F532" s="24"/>
      <c r="G532" s="24"/>
      <c r="H532" s="24"/>
      <c r="I532" s="24" t="s">
        <v>592</v>
      </c>
      <c r="J532" s="197" t="str">
        <f t="shared" si="28"/>
        <v>861900311</v>
      </c>
      <c r="K532" s="28" t="s">
        <v>184</v>
      </c>
      <c r="L532" s="29">
        <v>6</v>
      </c>
      <c r="M532" s="88"/>
      <c r="N532" s="88"/>
      <c r="O532" s="165"/>
      <c r="P532" s="88"/>
      <c r="Q532" s="29"/>
      <c r="R532" s="30">
        <v>162000</v>
      </c>
      <c r="S532" s="22">
        <f t="shared" si="27"/>
        <v>201382.2</v>
      </c>
      <c r="T532" s="22"/>
      <c r="U532" s="116"/>
      <c r="V532" s="111"/>
      <c r="W532" s="15"/>
      <c r="X532" s="32"/>
      <c r="Y532" s="32"/>
    </row>
    <row r="533" spans="1:25" ht="15.75" customHeight="1" x14ac:dyDescent="0.3">
      <c r="A533" s="24" t="s">
        <v>23</v>
      </c>
      <c r="B533" s="25" t="s">
        <v>130</v>
      </c>
      <c r="C533" s="26">
        <v>2008</v>
      </c>
      <c r="D533" s="27" t="s">
        <v>87</v>
      </c>
      <c r="E533" s="27" t="s">
        <v>344</v>
      </c>
      <c r="F533" s="24"/>
      <c r="G533" s="24"/>
      <c r="H533" s="24"/>
      <c r="I533" s="24" t="s">
        <v>562</v>
      </c>
      <c r="J533" s="197" t="str">
        <f t="shared" si="28"/>
        <v>852500103</v>
      </c>
      <c r="K533" s="28" t="s">
        <v>3</v>
      </c>
      <c r="L533" s="29">
        <v>6</v>
      </c>
      <c r="M533" s="88"/>
      <c r="N533" s="88"/>
      <c r="O533" s="165"/>
      <c r="P533" s="88"/>
      <c r="Q533" s="29"/>
      <c r="R533" s="30">
        <v>2314818</v>
      </c>
      <c r="S533" s="22">
        <f t="shared" si="27"/>
        <v>2877550.2557999999</v>
      </c>
      <c r="T533" s="22"/>
      <c r="U533" s="116"/>
      <c r="V533" s="111"/>
      <c r="W533" s="15"/>
      <c r="X533" s="32"/>
      <c r="Y533" s="32"/>
    </row>
    <row r="534" spans="1:25" ht="15.75" customHeight="1" x14ac:dyDescent="0.3">
      <c r="A534" s="24" t="s">
        <v>24</v>
      </c>
      <c r="B534" s="25" t="s">
        <v>158</v>
      </c>
      <c r="C534" s="26">
        <v>1973</v>
      </c>
      <c r="D534" s="27" t="s">
        <v>13</v>
      </c>
      <c r="E534" s="27" t="s">
        <v>344</v>
      </c>
      <c r="F534" s="24"/>
      <c r="G534" s="24"/>
      <c r="H534" s="24"/>
      <c r="I534" s="24" t="s">
        <v>592</v>
      </c>
      <c r="J534" s="197" t="str">
        <f t="shared" si="28"/>
        <v>861900701</v>
      </c>
      <c r="K534" s="28" t="s">
        <v>184</v>
      </c>
      <c r="L534" s="29">
        <v>6</v>
      </c>
      <c r="M534" s="88"/>
      <c r="N534" s="88"/>
      <c r="O534" s="165"/>
      <c r="P534" s="88"/>
      <c r="Q534" s="29"/>
      <c r="R534" s="30">
        <v>475000</v>
      </c>
      <c r="S534" s="22">
        <f t="shared" si="27"/>
        <v>590472.5</v>
      </c>
      <c r="T534" s="22"/>
      <c r="U534" s="116"/>
      <c r="V534" s="111"/>
      <c r="W534" s="15"/>
      <c r="X534" s="32"/>
      <c r="Y534" s="32"/>
    </row>
    <row r="535" spans="1:25" ht="15.75" customHeight="1" x14ac:dyDescent="0.3">
      <c r="A535" s="24" t="s">
        <v>25</v>
      </c>
      <c r="B535" s="25" t="s">
        <v>105</v>
      </c>
      <c r="C535" s="26">
        <v>1994</v>
      </c>
      <c r="D535" s="27" t="s">
        <v>13</v>
      </c>
      <c r="E535" s="27" t="s">
        <v>344</v>
      </c>
      <c r="F535" s="24"/>
      <c r="G535" s="24"/>
      <c r="H535" s="24"/>
      <c r="I535" s="24" t="s">
        <v>592</v>
      </c>
      <c r="J535" s="197" t="str">
        <f t="shared" si="28"/>
        <v>861900059</v>
      </c>
      <c r="K535" s="28" t="s">
        <v>184</v>
      </c>
      <c r="L535" s="29">
        <v>6</v>
      </c>
      <c r="M535" s="88"/>
      <c r="N535" s="88"/>
      <c r="O535" s="165"/>
      <c r="P535" s="88"/>
      <c r="Q535" s="29"/>
      <c r="R535" s="30">
        <v>135000</v>
      </c>
      <c r="S535" s="22">
        <f t="shared" si="27"/>
        <v>167818.5</v>
      </c>
      <c r="T535" s="22"/>
      <c r="U535" s="116"/>
      <c r="V535" s="111"/>
    </row>
    <row r="536" spans="1:25" ht="15.75" customHeight="1" x14ac:dyDescent="0.3">
      <c r="A536" s="24" t="s">
        <v>589</v>
      </c>
      <c r="B536" s="25" t="s">
        <v>179</v>
      </c>
      <c r="C536" s="26"/>
      <c r="D536" s="27" t="s">
        <v>12</v>
      </c>
      <c r="E536" s="27" t="s">
        <v>545</v>
      </c>
      <c r="F536" s="24"/>
      <c r="G536" s="24"/>
      <c r="H536" s="24"/>
      <c r="I536" s="24" t="s">
        <v>567</v>
      </c>
      <c r="J536" s="197" t="str">
        <f t="shared" si="28"/>
        <v>851109053</v>
      </c>
      <c r="K536" s="159" t="s">
        <v>550</v>
      </c>
      <c r="L536" s="29">
        <v>6</v>
      </c>
      <c r="M536" s="88"/>
      <c r="N536" s="88"/>
      <c r="O536" s="165"/>
      <c r="P536" s="88"/>
      <c r="Q536" s="29"/>
      <c r="R536" s="30">
        <v>200000</v>
      </c>
      <c r="S536" s="30">
        <f t="shared" si="27"/>
        <v>248620</v>
      </c>
      <c r="T536" s="22"/>
      <c r="U536" s="116"/>
      <c r="V536" s="111"/>
      <c r="W536" s="15"/>
    </row>
    <row r="537" spans="1:25" ht="15.75" customHeight="1" x14ac:dyDescent="0.3">
      <c r="A537" s="17" t="s">
        <v>620</v>
      </c>
      <c r="B537" s="21" t="s">
        <v>180</v>
      </c>
      <c r="C537" s="18"/>
      <c r="D537" s="19" t="s">
        <v>0</v>
      </c>
      <c r="E537" s="19" t="s">
        <v>0</v>
      </c>
      <c r="F537" s="17"/>
      <c r="G537" s="17"/>
      <c r="H537" s="17"/>
      <c r="I537" s="17" t="s">
        <v>594</v>
      </c>
      <c r="J537" s="197" t="str">
        <f t="shared" si="28"/>
        <v>820009430</v>
      </c>
      <c r="K537" s="35" t="s">
        <v>310</v>
      </c>
      <c r="L537" s="20">
        <v>6</v>
      </c>
      <c r="M537" s="89"/>
      <c r="N537" s="89"/>
      <c r="O537" s="163"/>
      <c r="P537" s="89"/>
      <c r="Q537" s="20"/>
      <c r="R537" s="30">
        <v>120000</v>
      </c>
      <c r="S537" s="22">
        <f t="shared" si="27"/>
        <v>149172</v>
      </c>
      <c r="T537" s="22"/>
      <c r="U537" s="116"/>
      <c r="V537" s="111"/>
    </row>
    <row r="538" spans="1:25" s="158" customFormat="1" ht="15.75" customHeight="1" x14ac:dyDescent="0.3">
      <c r="A538" s="17" t="s">
        <v>636</v>
      </c>
      <c r="B538" s="21" t="s">
        <v>180</v>
      </c>
      <c r="C538" s="18"/>
      <c r="D538" s="19" t="s">
        <v>12</v>
      </c>
      <c r="E538" s="19" t="s">
        <v>344</v>
      </c>
      <c r="F538" s="17"/>
      <c r="G538" s="17"/>
      <c r="H538" s="17"/>
      <c r="I538" s="17" t="s">
        <v>637</v>
      </c>
      <c r="J538" s="197" t="str">
        <f t="shared" si="28"/>
        <v>851809019</v>
      </c>
      <c r="K538" s="23" t="s">
        <v>315</v>
      </c>
      <c r="L538" s="20">
        <v>6</v>
      </c>
      <c r="M538" s="89"/>
      <c r="N538" s="89"/>
      <c r="O538" s="163"/>
      <c r="P538" s="89"/>
      <c r="Q538" s="20"/>
      <c r="R538" s="30">
        <v>1000000</v>
      </c>
      <c r="S538" s="22">
        <f t="shared" si="27"/>
        <v>1243100</v>
      </c>
      <c r="T538" s="22"/>
      <c r="U538" s="116"/>
      <c r="V538" s="111"/>
      <c r="W538" s="15"/>
      <c r="X538" s="14"/>
      <c r="Y538" s="14"/>
    </row>
    <row r="539" spans="1:25" ht="15.75" customHeight="1" x14ac:dyDescent="0.3">
      <c r="A539" s="17" t="s">
        <v>627</v>
      </c>
      <c r="B539" s="21" t="s">
        <v>180</v>
      </c>
      <c r="C539" s="18"/>
      <c r="D539" s="19" t="s">
        <v>351</v>
      </c>
      <c r="E539" s="27" t="s">
        <v>351</v>
      </c>
      <c r="F539" s="24"/>
      <c r="G539" s="24"/>
      <c r="H539" s="24"/>
      <c r="I539" s="24" t="s">
        <v>628</v>
      </c>
      <c r="J539" s="197" t="str">
        <f t="shared" si="28"/>
        <v>000000000</v>
      </c>
      <c r="K539" s="23" t="s">
        <v>352</v>
      </c>
      <c r="L539" s="20">
        <v>6</v>
      </c>
      <c r="M539" s="89"/>
      <c r="N539" s="89"/>
      <c r="O539" s="163"/>
      <c r="P539" s="89"/>
      <c r="Q539" s="20"/>
      <c r="R539" s="30">
        <v>50936250</v>
      </c>
      <c r="S539" s="30">
        <v>50936250</v>
      </c>
      <c r="T539" s="22"/>
      <c r="U539" s="116"/>
      <c r="V539" s="111"/>
      <c r="W539" s="32"/>
      <c r="X539" s="32"/>
      <c r="Y539" s="32"/>
    </row>
    <row r="540" spans="1:25" ht="15.75" customHeight="1" x14ac:dyDescent="0.3">
      <c r="A540" s="17" t="s">
        <v>588</v>
      </c>
      <c r="B540" s="21" t="s">
        <v>180</v>
      </c>
      <c r="C540" s="18"/>
      <c r="D540" s="19" t="s">
        <v>351</v>
      </c>
      <c r="E540" s="27" t="s">
        <v>351</v>
      </c>
      <c r="F540" s="24"/>
      <c r="G540" s="24"/>
      <c r="H540" s="24"/>
      <c r="I540" s="24" t="s">
        <v>618</v>
      </c>
      <c r="J540" s="197" t="str">
        <f t="shared" si="28"/>
        <v>832409061</v>
      </c>
      <c r="K540" s="23" t="s">
        <v>354</v>
      </c>
      <c r="L540" s="20">
        <v>6</v>
      </c>
      <c r="M540" s="89"/>
      <c r="N540" s="89"/>
      <c r="O540" s="163"/>
      <c r="P540" s="89"/>
      <c r="Q540" s="20"/>
      <c r="R540" s="30">
        <v>514487</v>
      </c>
      <c r="S540" s="22">
        <f t="shared" ref="S540:S571" si="29">IF(L540=1,R540+R540*$C$627,IF(L540=2,R540+R540*$C$628,IF(L540=3,R540+R540*$C$629,IF(L540=4,R540+R540*$C$630,IF(L540=5,R540+R540*$C$631,IF(L540=6,R540+R540*$C$632))))))</f>
        <v>639558.78969999996</v>
      </c>
      <c r="T540" s="22"/>
      <c r="U540" s="116"/>
      <c r="V540" s="111"/>
    </row>
    <row r="541" spans="1:25" ht="15.75" customHeight="1" x14ac:dyDescent="0.3">
      <c r="A541" s="17" t="s">
        <v>588</v>
      </c>
      <c r="B541" s="21" t="s">
        <v>180</v>
      </c>
      <c r="C541" s="18"/>
      <c r="D541" s="19" t="s">
        <v>351</v>
      </c>
      <c r="E541" s="27" t="s">
        <v>351</v>
      </c>
      <c r="F541" s="24"/>
      <c r="G541" s="24"/>
      <c r="H541" s="24"/>
      <c r="I541" s="24" t="s">
        <v>640</v>
      </c>
      <c r="J541" s="197" t="str">
        <f t="shared" si="28"/>
        <v>851009061</v>
      </c>
      <c r="K541" s="23" t="s">
        <v>357</v>
      </c>
      <c r="L541" s="20">
        <v>6</v>
      </c>
      <c r="M541" s="89"/>
      <c r="N541" s="89"/>
      <c r="O541" s="163"/>
      <c r="P541" s="89"/>
      <c r="Q541" s="20"/>
      <c r="R541" s="30">
        <v>3086924</v>
      </c>
      <c r="S541" s="22">
        <f t="shared" si="29"/>
        <v>3837355.2244000002</v>
      </c>
      <c r="T541" s="22"/>
      <c r="U541" s="116"/>
      <c r="V541" s="111"/>
    </row>
    <row r="542" spans="1:25" ht="15.75" customHeight="1" x14ac:dyDescent="0.3">
      <c r="A542" s="17" t="s">
        <v>588</v>
      </c>
      <c r="B542" s="21" t="s">
        <v>180</v>
      </c>
      <c r="C542" s="18"/>
      <c r="D542" s="19" t="s">
        <v>351</v>
      </c>
      <c r="E542" s="27" t="s">
        <v>351</v>
      </c>
      <c r="F542" s="24"/>
      <c r="G542" s="24"/>
      <c r="H542" s="24"/>
      <c r="I542" s="24" t="s">
        <v>618</v>
      </c>
      <c r="J542" s="197" t="str">
        <f t="shared" si="28"/>
        <v>832409061</v>
      </c>
      <c r="K542" s="23" t="s">
        <v>355</v>
      </c>
      <c r="L542" s="20">
        <v>6</v>
      </c>
      <c r="M542" s="89"/>
      <c r="N542" s="89"/>
      <c r="O542" s="163"/>
      <c r="P542" s="89"/>
      <c r="Q542" s="20"/>
      <c r="R542" s="30">
        <v>514487</v>
      </c>
      <c r="S542" s="22">
        <f t="shared" si="29"/>
        <v>639558.78969999996</v>
      </c>
      <c r="T542" s="22"/>
      <c r="U542" s="116"/>
      <c r="V542" s="111"/>
    </row>
    <row r="543" spans="1:25" ht="15.75" customHeight="1" x14ac:dyDescent="0.3">
      <c r="A543" s="17" t="s">
        <v>588</v>
      </c>
      <c r="B543" s="21" t="s">
        <v>180</v>
      </c>
      <c r="C543" s="18"/>
      <c r="D543" s="19" t="s">
        <v>351</v>
      </c>
      <c r="E543" s="27" t="s">
        <v>351</v>
      </c>
      <c r="F543" s="24"/>
      <c r="G543" s="24"/>
      <c r="H543" s="24"/>
      <c r="I543" s="24" t="s">
        <v>603</v>
      </c>
      <c r="J543" s="197" t="str">
        <f t="shared" si="28"/>
        <v>832609061</v>
      </c>
      <c r="K543" s="23" t="s">
        <v>412</v>
      </c>
      <c r="L543" s="20">
        <v>6</v>
      </c>
      <c r="M543" s="89"/>
      <c r="N543" s="89"/>
      <c r="O543" s="163"/>
      <c r="P543" s="89"/>
      <c r="Q543" s="20"/>
      <c r="R543" s="30">
        <v>300000</v>
      </c>
      <c r="S543" s="22">
        <f t="shared" si="29"/>
        <v>372930</v>
      </c>
      <c r="T543" s="22"/>
      <c r="U543" s="116"/>
      <c r="V543" s="111" t="s">
        <v>418</v>
      </c>
    </row>
    <row r="544" spans="1:25" ht="15.75" customHeight="1" x14ac:dyDescent="0.3">
      <c r="A544" s="17" t="s">
        <v>648</v>
      </c>
      <c r="B544" s="21" t="s">
        <v>180</v>
      </c>
      <c r="C544" s="18"/>
      <c r="D544" s="19" t="s">
        <v>351</v>
      </c>
      <c r="E544" s="27" t="s">
        <v>351</v>
      </c>
      <c r="F544" s="24"/>
      <c r="G544" s="24"/>
      <c r="H544" s="24"/>
      <c r="I544" s="24" t="s">
        <v>584</v>
      </c>
      <c r="J544" s="197" t="str">
        <f t="shared" si="28"/>
        <v>830009421</v>
      </c>
      <c r="K544" s="23" t="s">
        <v>358</v>
      </c>
      <c r="L544" s="20">
        <v>6</v>
      </c>
      <c r="M544" s="89"/>
      <c r="N544" s="89"/>
      <c r="O544" s="163"/>
      <c r="P544" s="89"/>
      <c r="Q544" s="20"/>
      <c r="R544" s="30">
        <v>2118477</v>
      </c>
      <c r="S544" s="22">
        <f t="shared" si="29"/>
        <v>2633478.7587000001</v>
      </c>
      <c r="T544" s="22"/>
      <c r="U544" s="116"/>
      <c r="V544" s="111"/>
    </row>
    <row r="545" spans="1:25" ht="15.75" customHeight="1" x14ac:dyDescent="0.3">
      <c r="A545" s="17" t="s">
        <v>26</v>
      </c>
      <c r="B545" s="21" t="s">
        <v>180</v>
      </c>
      <c r="C545" s="18"/>
      <c r="D545" s="19" t="s">
        <v>351</v>
      </c>
      <c r="E545" s="27" t="s">
        <v>351</v>
      </c>
      <c r="F545" s="24"/>
      <c r="G545" s="24"/>
      <c r="H545" s="24"/>
      <c r="I545" s="24" t="s">
        <v>622</v>
      </c>
      <c r="J545" s="197" t="str">
        <f t="shared" si="28"/>
        <v>842109999</v>
      </c>
      <c r="K545" s="23" t="s">
        <v>353</v>
      </c>
      <c r="L545" s="20">
        <v>6</v>
      </c>
      <c r="M545" s="89"/>
      <c r="N545" s="89"/>
      <c r="O545" s="163"/>
      <c r="P545" s="89"/>
      <c r="Q545" s="20"/>
      <c r="R545" s="30">
        <v>5491238</v>
      </c>
      <c r="S545" s="22">
        <f t="shared" si="29"/>
        <v>6826157.9578</v>
      </c>
      <c r="T545" s="22"/>
      <c r="U545" s="116"/>
      <c r="V545" s="111"/>
    </row>
    <row r="546" spans="1:25" ht="15.75" customHeight="1" x14ac:dyDescent="0.3">
      <c r="A546" s="17" t="s">
        <v>633</v>
      </c>
      <c r="B546" s="21" t="s">
        <v>180</v>
      </c>
      <c r="C546" s="18"/>
      <c r="D546" s="27" t="s">
        <v>91</v>
      </c>
      <c r="E546" s="27" t="s">
        <v>91</v>
      </c>
      <c r="F546" s="24"/>
      <c r="G546" s="24"/>
      <c r="H546" s="24"/>
      <c r="I546" s="24" t="s">
        <v>645</v>
      </c>
      <c r="J546" s="31" t="str">
        <f t="shared" si="28"/>
        <v>840609420</v>
      </c>
      <c r="K546" s="28" t="s">
        <v>718</v>
      </c>
      <c r="L546" s="20">
        <v>6</v>
      </c>
      <c r="M546" s="89"/>
      <c r="N546" s="89"/>
      <c r="O546" s="163"/>
      <c r="P546" s="89"/>
      <c r="Q546" s="20"/>
      <c r="R546" s="30">
        <v>10037923</v>
      </c>
      <c r="S546" s="22">
        <f t="shared" si="29"/>
        <v>12478142.0813</v>
      </c>
      <c r="T546" s="22"/>
      <c r="U546" s="116"/>
      <c r="V546" s="111"/>
    </row>
    <row r="547" spans="1:25" ht="15.75" customHeight="1" x14ac:dyDescent="0.3">
      <c r="A547" s="17" t="s">
        <v>633</v>
      </c>
      <c r="B547" s="21" t="s">
        <v>180</v>
      </c>
      <c r="C547" s="18"/>
      <c r="D547" s="27" t="s">
        <v>91</v>
      </c>
      <c r="E547" s="27" t="s">
        <v>91</v>
      </c>
      <c r="F547" s="24"/>
      <c r="G547" s="24"/>
      <c r="H547" s="24"/>
      <c r="I547" s="24" t="s">
        <v>646</v>
      </c>
      <c r="J547" s="31" t="str">
        <f t="shared" si="28"/>
        <v>840809420</v>
      </c>
      <c r="K547" s="28" t="s">
        <v>719</v>
      </c>
      <c r="L547" s="20">
        <v>6</v>
      </c>
      <c r="M547" s="89"/>
      <c r="N547" s="89"/>
      <c r="O547" s="163"/>
      <c r="P547" s="89"/>
      <c r="Q547" s="20"/>
      <c r="R547" s="30">
        <v>10037923</v>
      </c>
      <c r="S547" s="22">
        <f t="shared" si="29"/>
        <v>12478142.0813</v>
      </c>
      <c r="T547" s="22"/>
      <c r="U547" s="116"/>
      <c r="V547" s="111"/>
    </row>
    <row r="548" spans="1:25" ht="15.75" customHeight="1" x14ac:dyDescent="0.3">
      <c r="A548" s="17" t="s">
        <v>619</v>
      </c>
      <c r="B548" s="21" t="s">
        <v>180</v>
      </c>
      <c r="C548" s="18"/>
      <c r="D548" s="19" t="s">
        <v>12</v>
      </c>
      <c r="E548" s="19" t="s">
        <v>345</v>
      </c>
      <c r="F548" s="17"/>
      <c r="G548" s="17"/>
      <c r="H548" s="17"/>
      <c r="I548" s="17" t="s">
        <v>598</v>
      </c>
      <c r="J548" s="197" t="str">
        <f t="shared" si="28"/>
        <v>861109002</v>
      </c>
      <c r="K548" s="23" t="s">
        <v>343</v>
      </c>
      <c r="L548" s="20">
        <v>6</v>
      </c>
      <c r="M548" s="89"/>
      <c r="N548" s="89"/>
      <c r="O548" s="163"/>
      <c r="P548" s="89"/>
      <c r="Q548" s="20"/>
      <c r="R548" s="30">
        <v>30000</v>
      </c>
      <c r="S548" s="22">
        <f t="shared" si="29"/>
        <v>37293</v>
      </c>
      <c r="T548" s="22"/>
      <c r="U548" s="116"/>
      <c r="V548" s="111"/>
      <c r="W548" s="15"/>
      <c r="X548" s="32"/>
      <c r="Y548" s="32"/>
    </row>
    <row r="549" spans="1:25" ht="15.75" customHeight="1" x14ac:dyDescent="0.3">
      <c r="A549" s="17" t="s">
        <v>588</v>
      </c>
      <c r="B549" s="21" t="s">
        <v>180</v>
      </c>
      <c r="C549" s="18"/>
      <c r="D549" s="19" t="s">
        <v>0</v>
      </c>
      <c r="E549" s="19" t="s">
        <v>345</v>
      </c>
      <c r="F549" s="17"/>
      <c r="G549" s="17"/>
      <c r="H549" s="17"/>
      <c r="I549" s="17" t="s">
        <v>617</v>
      </c>
      <c r="J549" s="197" t="str">
        <f t="shared" si="28"/>
        <v>820109061</v>
      </c>
      <c r="K549" s="23" t="s">
        <v>309</v>
      </c>
      <c r="L549" s="20">
        <v>6</v>
      </c>
      <c r="M549" s="89"/>
      <c r="N549" s="89"/>
      <c r="O549" s="163"/>
      <c r="P549" s="89"/>
      <c r="Q549" s="20"/>
      <c r="R549" s="30">
        <v>200000</v>
      </c>
      <c r="S549" s="22">
        <f t="shared" si="29"/>
        <v>248620</v>
      </c>
      <c r="T549" s="22"/>
      <c r="U549" s="116"/>
      <c r="V549" s="111"/>
    </row>
    <row r="550" spans="1:25" ht="15.75" customHeight="1" x14ac:dyDescent="0.3">
      <c r="A550" s="17" t="s">
        <v>588</v>
      </c>
      <c r="B550" s="21" t="s">
        <v>180</v>
      </c>
      <c r="C550" s="18"/>
      <c r="D550" s="19" t="s">
        <v>12</v>
      </c>
      <c r="E550" s="19" t="s">
        <v>345</v>
      </c>
      <c r="F550" s="17"/>
      <c r="G550" s="17"/>
      <c r="H550" s="17"/>
      <c r="I550" s="17" t="s">
        <v>658</v>
      </c>
      <c r="J550" s="197" t="str">
        <f t="shared" si="28"/>
        <v>861609061</v>
      </c>
      <c r="K550" s="23" t="s">
        <v>313</v>
      </c>
      <c r="L550" s="20">
        <v>6</v>
      </c>
      <c r="M550" s="89"/>
      <c r="N550" s="89"/>
      <c r="O550" s="163"/>
      <c r="P550" s="89"/>
      <c r="Q550" s="20"/>
      <c r="R550" s="30">
        <v>1700000</v>
      </c>
      <c r="S550" s="22">
        <f t="shared" si="29"/>
        <v>2113270</v>
      </c>
      <c r="T550" s="22"/>
      <c r="U550" s="116"/>
      <c r="V550" s="111"/>
    </row>
    <row r="551" spans="1:25" ht="15.75" customHeight="1" x14ac:dyDescent="0.3">
      <c r="A551" s="17" t="s">
        <v>588</v>
      </c>
      <c r="B551" s="21" t="s">
        <v>180</v>
      </c>
      <c r="C551" s="18"/>
      <c r="D551" s="19" t="s">
        <v>12</v>
      </c>
      <c r="E551" s="19" t="s">
        <v>345</v>
      </c>
      <c r="F551" s="17"/>
      <c r="G551" s="17"/>
      <c r="H551" s="17"/>
      <c r="I551" s="17" t="s">
        <v>637</v>
      </c>
      <c r="J551" s="197" t="str">
        <f t="shared" si="28"/>
        <v>851809061</v>
      </c>
      <c r="K551" s="35" t="s">
        <v>314</v>
      </c>
      <c r="L551" s="20">
        <v>6</v>
      </c>
      <c r="M551" s="89"/>
      <c r="N551" s="89"/>
      <c r="O551" s="163"/>
      <c r="P551" s="89"/>
      <c r="Q551" s="20"/>
      <c r="R551" s="30">
        <v>400000</v>
      </c>
      <c r="S551" s="22">
        <f t="shared" si="29"/>
        <v>497240</v>
      </c>
      <c r="T551" s="22"/>
      <c r="U551" s="116"/>
      <c r="V551" s="111"/>
    </row>
    <row r="552" spans="1:25" ht="15.75" customHeight="1" x14ac:dyDescent="0.3">
      <c r="A552" s="17" t="s">
        <v>588</v>
      </c>
      <c r="B552" s="21" t="s">
        <v>180</v>
      </c>
      <c r="C552" s="18"/>
      <c r="D552" s="19" t="s">
        <v>12</v>
      </c>
      <c r="E552" s="19" t="s">
        <v>345</v>
      </c>
      <c r="F552" s="17"/>
      <c r="G552" s="17"/>
      <c r="H552" s="17"/>
      <c r="I552" s="17" t="s">
        <v>608</v>
      </c>
      <c r="J552" s="197" t="str">
        <f t="shared" si="28"/>
        <v>851209061</v>
      </c>
      <c r="K552" s="23" t="s">
        <v>360</v>
      </c>
      <c r="L552" s="20">
        <v>6</v>
      </c>
      <c r="M552" s="89"/>
      <c r="N552" s="89"/>
      <c r="O552" s="163"/>
      <c r="P552" s="89"/>
      <c r="Q552" s="20"/>
      <c r="R552" s="30">
        <v>600000</v>
      </c>
      <c r="S552" s="22">
        <f t="shared" si="29"/>
        <v>745860</v>
      </c>
      <c r="T552" s="22"/>
      <c r="U552" s="116"/>
      <c r="V552" s="111"/>
    </row>
    <row r="553" spans="1:25" ht="15.75" customHeight="1" x14ac:dyDescent="0.3">
      <c r="A553" s="17" t="s">
        <v>588</v>
      </c>
      <c r="B553" s="21" t="s">
        <v>180</v>
      </c>
      <c r="C553" s="18"/>
      <c r="D553" s="19" t="s">
        <v>12</v>
      </c>
      <c r="E553" s="19" t="s">
        <v>345</v>
      </c>
      <c r="F553" s="17"/>
      <c r="G553" s="17"/>
      <c r="H553" s="17"/>
      <c r="I553" s="24" t="s">
        <v>567</v>
      </c>
      <c r="J553" s="197" t="str">
        <f t="shared" si="28"/>
        <v>851109061</v>
      </c>
      <c r="K553" s="23" t="s">
        <v>316</v>
      </c>
      <c r="L553" s="20">
        <v>6</v>
      </c>
      <c r="M553" s="89"/>
      <c r="N553" s="89"/>
      <c r="O553" s="163"/>
      <c r="P553" s="89"/>
      <c r="Q553" s="20"/>
      <c r="R553" s="30">
        <v>500000</v>
      </c>
      <c r="S553" s="22">
        <f t="shared" si="29"/>
        <v>621550</v>
      </c>
      <c r="T553" s="22"/>
      <c r="U553" s="116"/>
      <c r="V553" s="111"/>
    </row>
    <row r="554" spans="1:25" ht="15.75" customHeight="1" x14ac:dyDescent="0.3">
      <c r="A554" s="17" t="s">
        <v>588</v>
      </c>
      <c r="B554" s="21" t="s">
        <v>180</v>
      </c>
      <c r="C554" s="18"/>
      <c r="D554" s="19" t="s">
        <v>12</v>
      </c>
      <c r="E554" s="19" t="s">
        <v>345</v>
      </c>
      <c r="F554" s="17"/>
      <c r="G554" s="17"/>
      <c r="H554" s="17"/>
      <c r="I554" s="17" t="s">
        <v>639</v>
      </c>
      <c r="J554" s="197" t="str">
        <f t="shared" si="28"/>
        <v>861809061</v>
      </c>
      <c r="K554" s="23" t="s">
        <v>342</v>
      </c>
      <c r="L554" s="20">
        <v>6</v>
      </c>
      <c r="M554" s="89"/>
      <c r="N554" s="89"/>
      <c r="O554" s="163"/>
      <c r="P554" s="89"/>
      <c r="Q554" s="20"/>
      <c r="R554" s="30">
        <v>200000</v>
      </c>
      <c r="S554" s="22">
        <f t="shared" si="29"/>
        <v>248620</v>
      </c>
      <c r="T554" s="22"/>
      <c r="U554" s="116"/>
      <c r="V554" s="111"/>
    </row>
    <row r="555" spans="1:25" ht="15.75" customHeight="1" x14ac:dyDescent="0.3">
      <c r="A555" s="17" t="s">
        <v>588</v>
      </c>
      <c r="B555" s="21" t="s">
        <v>180</v>
      </c>
      <c r="C555" s="18"/>
      <c r="D555" s="19" t="s">
        <v>12</v>
      </c>
      <c r="E555" s="19" t="s">
        <v>345</v>
      </c>
      <c r="F555" s="17"/>
      <c r="G555" s="17"/>
      <c r="H555" s="17"/>
      <c r="I555" s="17" t="s">
        <v>641</v>
      </c>
      <c r="J555" s="197" t="str">
        <f t="shared" si="28"/>
        <v>861409061</v>
      </c>
      <c r="K555" s="35" t="s">
        <v>317</v>
      </c>
      <c r="L555" s="20">
        <v>6</v>
      </c>
      <c r="M555" s="89"/>
      <c r="N555" s="89"/>
      <c r="O555" s="163"/>
      <c r="P555" s="89"/>
      <c r="Q555" s="20"/>
      <c r="R555" s="30">
        <v>1000000</v>
      </c>
      <c r="S555" s="22">
        <f t="shared" si="29"/>
        <v>1243100</v>
      </c>
      <c r="T555" s="22"/>
      <c r="U555" s="116"/>
      <c r="V555" s="111"/>
    </row>
    <row r="556" spans="1:25" ht="15.75" customHeight="1" x14ac:dyDescent="0.3">
      <c r="A556" s="48" t="s">
        <v>588</v>
      </c>
      <c r="B556" s="49" t="s">
        <v>180</v>
      </c>
      <c r="C556" s="50"/>
      <c r="D556" s="51" t="s">
        <v>12</v>
      </c>
      <c r="E556" s="51" t="s">
        <v>345</v>
      </c>
      <c r="F556" s="48"/>
      <c r="G556" s="48"/>
      <c r="H556" s="48"/>
      <c r="I556" s="48" t="s">
        <v>642</v>
      </c>
      <c r="J556" s="198" t="str">
        <f t="shared" si="28"/>
        <v>852109061</v>
      </c>
      <c r="K556" s="55" t="s">
        <v>365</v>
      </c>
      <c r="L556" s="53">
        <v>6</v>
      </c>
      <c r="M556" s="90"/>
      <c r="N556" s="90" t="s">
        <v>711</v>
      </c>
      <c r="O556" s="162"/>
      <c r="P556" s="90"/>
      <c r="Q556" s="53"/>
      <c r="R556" s="54">
        <v>400000</v>
      </c>
      <c r="S556" s="54">
        <f t="shared" si="29"/>
        <v>497240</v>
      </c>
      <c r="T556" s="22"/>
      <c r="U556" s="116"/>
      <c r="V556" s="111"/>
    </row>
    <row r="557" spans="1:25" ht="15.75" customHeight="1" x14ac:dyDescent="0.3">
      <c r="A557" s="17" t="s">
        <v>588</v>
      </c>
      <c r="B557" s="21" t="s">
        <v>180</v>
      </c>
      <c r="C557" s="18"/>
      <c r="D557" s="19" t="s">
        <v>12</v>
      </c>
      <c r="E557" s="19" t="s">
        <v>345</v>
      </c>
      <c r="F557" s="17"/>
      <c r="G557" s="17"/>
      <c r="H557" s="17"/>
      <c r="I557" s="17" t="s">
        <v>659</v>
      </c>
      <c r="J557" s="197" t="str">
        <f t="shared" si="28"/>
        <v>810009061</v>
      </c>
      <c r="K557" s="23" t="s">
        <v>318</v>
      </c>
      <c r="L557" s="20">
        <v>6</v>
      </c>
      <c r="M557" s="89"/>
      <c r="N557" s="89"/>
      <c r="O557" s="163"/>
      <c r="P557" s="89"/>
      <c r="Q557" s="20"/>
      <c r="R557" s="30">
        <v>200000</v>
      </c>
      <c r="S557" s="22">
        <f t="shared" si="29"/>
        <v>248620</v>
      </c>
      <c r="T557" s="22"/>
      <c r="U557" s="116"/>
      <c r="V557" s="111"/>
    </row>
    <row r="558" spans="1:25" ht="15.75" customHeight="1" x14ac:dyDescent="0.3">
      <c r="A558" s="24" t="s">
        <v>588</v>
      </c>
      <c r="B558" s="25" t="s">
        <v>180</v>
      </c>
      <c r="C558" s="26"/>
      <c r="D558" s="27" t="s">
        <v>12</v>
      </c>
      <c r="E558" s="27" t="s">
        <v>345</v>
      </c>
      <c r="F558" s="24"/>
      <c r="G558" s="24"/>
      <c r="H558" s="24"/>
      <c r="I558" s="24" t="s">
        <v>643</v>
      </c>
      <c r="J558" s="197" t="str">
        <f t="shared" si="28"/>
        <v>852209061</v>
      </c>
      <c r="K558" s="28" t="s">
        <v>368</v>
      </c>
      <c r="L558" s="29">
        <v>6</v>
      </c>
      <c r="M558" s="88"/>
      <c r="N558" s="88"/>
      <c r="O558" s="165"/>
      <c r="P558" s="88"/>
      <c r="Q558" s="29"/>
      <c r="R558" s="30">
        <v>200000</v>
      </c>
      <c r="S558" s="30">
        <f t="shared" si="29"/>
        <v>248620</v>
      </c>
      <c r="T558" s="22"/>
      <c r="U558" s="116"/>
      <c r="V558" s="111"/>
    </row>
    <row r="559" spans="1:25" ht="15.75" customHeight="1" x14ac:dyDescent="0.3">
      <c r="A559" s="17" t="s">
        <v>620</v>
      </c>
      <c r="B559" s="21" t="s">
        <v>180</v>
      </c>
      <c r="C559" s="18"/>
      <c r="D559" s="19" t="s">
        <v>0</v>
      </c>
      <c r="E559" s="19" t="s">
        <v>345</v>
      </c>
      <c r="F559" s="17"/>
      <c r="G559" s="17"/>
      <c r="H559" s="17"/>
      <c r="I559" s="17" t="s">
        <v>580</v>
      </c>
      <c r="J559" s="197" t="str">
        <f t="shared" si="28"/>
        <v>820509430</v>
      </c>
      <c r="K559" s="23" t="s">
        <v>350</v>
      </c>
      <c r="L559" s="20">
        <v>6</v>
      </c>
      <c r="M559" s="89"/>
      <c r="N559" s="89"/>
      <c r="O559" s="163"/>
      <c r="P559" s="89"/>
      <c r="Q559" s="20"/>
      <c r="R559" s="30">
        <v>300000</v>
      </c>
      <c r="S559" s="22">
        <f t="shared" si="29"/>
        <v>372930</v>
      </c>
      <c r="T559" s="22"/>
      <c r="U559" s="116"/>
      <c r="V559" s="111"/>
    </row>
    <row r="560" spans="1:25" ht="15.75" customHeight="1" x14ac:dyDescent="0.3">
      <c r="A560" s="17" t="s">
        <v>620</v>
      </c>
      <c r="B560" s="21" t="s">
        <v>180</v>
      </c>
      <c r="C560" s="18"/>
      <c r="D560" s="19" t="s">
        <v>0</v>
      </c>
      <c r="E560" s="19" t="s">
        <v>345</v>
      </c>
      <c r="F560" s="17"/>
      <c r="G560" s="17"/>
      <c r="H560" s="17"/>
      <c r="I560" s="17" t="s">
        <v>565</v>
      </c>
      <c r="J560" s="197" t="str">
        <f t="shared" si="28"/>
        <v>820409430</v>
      </c>
      <c r="K560" s="23" t="s">
        <v>312</v>
      </c>
      <c r="L560" s="20">
        <v>6</v>
      </c>
      <c r="M560" s="89"/>
      <c r="N560" s="89"/>
      <c r="O560" s="163"/>
      <c r="P560" s="89"/>
      <c r="Q560" s="20"/>
      <c r="R560" s="30">
        <v>150000</v>
      </c>
      <c r="S560" s="22">
        <f t="shared" si="29"/>
        <v>186465</v>
      </c>
      <c r="T560" s="22"/>
      <c r="U560" s="116"/>
      <c r="V560" s="111"/>
    </row>
    <row r="561" spans="1:25" ht="15.75" customHeight="1" x14ac:dyDescent="0.3">
      <c r="A561" s="17" t="s">
        <v>638</v>
      </c>
      <c r="B561" s="21" t="s">
        <v>180</v>
      </c>
      <c r="C561" s="18"/>
      <c r="D561" s="19" t="s">
        <v>213</v>
      </c>
      <c r="E561" s="19" t="s">
        <v>213</v>
      </c>
      <c r="F561" s="17"/>
      <c r="G561" s="17"/>
      <c r="H561" s="17"/>
      <c r="I561" s="17" t="s">
        <v>661</v>
      </c>
      <c r="J561" s="197" t="str">
        <f t="shared" si="28"/>
        <v>899909012</v>
      </c>
      <c r="K561" s="23" t="s">
        <v>220</v>
      </c>
      <c r="L561" s="20">
        <v>6</v>
      </c>
      <c r="M561" s="89"/>
      <c r="N561" s="89"/>
      <c r="O561" s="163"/>
      <c r="P561" s="89"/>
      <c r="Q561" s="20"/>
      <c r="R561" s="30">
        <v>750000</v>
      </c>
      <c r="S561" s="22">
        <f t="shared" si="29"/>
        <v>932325</v>
      </c>
      <c r="T561" s="22"/>
      <c r="U561" s="116"/>
      <c r="V561" s="111"/>
      <c r="W561" s="15"/>
    </row>
    <row r="562" spans="1:25" ht="15.75" customHeight="1" x14ac:dyDescent="0.3">
      <c r="A562" s="24" t="s">
        <v>27</v>
      </c>
      <c r="B562" s="25" t="s">
        <v>119</v>
      </c>
      <c r="C562" s="26">
        <v>2007</v>
      </c>
      <c r="D562" s="27" t="s">
        <v>87</v>
      </c>
      <c r="E562" s="27" t="s">
        <v>87</v>
      </c>
      <c r="F562" s="24"/>
      <c r="G562" s="24"/>
      <c r="H562" s="24"/>
      <c r="I562" s="24" t="s">
        <v>562</v>
      </c>
      <c r="J562" s="197" t="str">
        <f t="shared" si="28"/>
        <v>852500084</v>
      </c>
      <c r="K562" s="28" t="s">
        <v>235</v>
      </c>
      <c r="L562" s="29">
        <v>6</v>
      </c>
      <c r="M562" s="88"/>
      <c r="N562" s="88"/>
      <c r="O562" s="165"/>
      <c r="P562" s="88"/>
      <c r="Q562" s="29"/>
      <c r="R562" s="30">
        <v>583619</v>
      </c>
      <c r="S562" s="22">
        <f t="shared" si="29"/>
        <v>725496.77890000003</v>
      </c>
      <c r="T562" s="22"/>
      <c r="U562" s="116"/>
      <c r="V562" s="111"/>
      <c r="W562" s="15"/>
      <c r="X562" s="32"/>
      <c r="Y562" s="32"/>
    </row>
    <row r="563" spans="1:25" ht="15.75" customHeight="1" x14ac:dyDescent="0.3">
      <c r="A563" s="24" t="s">
        <v>39</v>
      </c>
      <c r="B563" s="25" t="s">
        <v>121</v>
      </c>
      <c r="C563" s="26">
        <v>2006</v>
      </c>
      <c r="D563" s="27" t="s">
        <v>87</v>
      </c>
      <c r="E563" s="27" t="s">
        <v>344</v>
      </c>
      <c r="F563" s="24"/>
      <c r="G563" s="24"/>
      <c r="H563" s="24"/>
      <c r="I563" s="24" t="s">
        <v>562</v>
      </c>
      <c r="J563" s="197" t="str">
        <f t="shared" si="28"/>
        <v>852500086</v>
      </c>
      <c r="K563" s="28" t="s">
        <v>1</v>
      </c>
      <c r="L563" s="29">
        <v>6</v>
      </c>
      <c r="M563" s="88"/>
      <c r="N563" s="88"/>
      <c r="O563" s="165"/>
      <c r="P563" s="88"/>
      <c r="Q563" s="29"/>
      <c r="R563" s="30">
        <v>1187868</v>
      </c>
      <c r="S563" s="22">
        <f t="shared" si="29"/>
        <v>1476638.7108</v>
      </c>
      <c r="T563" s="22"/>
      <c r="U563" s="116"/>
      <c r="V563" s="111"/>
      <c r="W563" s="15"/>
      <c r="X563" s="32"/>
      <c r="Y563" s="32"/>
    </row>
    <row r="564" spans="1:25" ht="15.75" customHeight="1" x14ac:dyDescent="0.3">
      <c r="A564" s="24" t="s">
        <v>94</v>
      </c>
      <c r="B564" s="25" t="s">
        <v>133</v>
      </c>
      <c r="C564" s="26">
        <v>2010</v>
      </c>
      <c r="D564" s="27" t="s">
        <v>87</v>
      </c>
      <c r="E564" s="27" t="s">
        <v>344</v>
      </c>
      <c r="F564" s="24"/>
      <c r="G564" s="24"/>
      <c r="H564" s="24"/>
      <c r="I564" s="24" t="s">
        <v>562</v>
      </c>
      <c r="J564" s="197" t="str">
        <f t="shared" si="28"/>
        <v>852500114</v>
      </c>
      <c r="K564" s="28" t="s">
        <v>1</v>
      </c>
      <c r="L564" s="29">
        <v>6</v>
      </c>
      <c r="M564" s="88"/>
      <c r="N564" s="88"/>
      <c r="O564" s="165"/>
      <c r="P564" s="88"/>
      <c r="Q564" s="29"/>
      <c r="R564" s="30">
        <v>1187868</v>
      </c>
      <c r="S564" s="22">
        <f t="shared" si="29"/>
        <v>1476638.7108</v>
      </c>
      <c r="T564" s="22"/>
      <c r="U564" s="116"/>
      <c r="V564" s="111"/>
      <c r="W564" s="15"/>
      <c r="X564" s="32"/>
      <c r="Y564" s="32"/>
    </row>
    <row r="565" spans="1:25" ht="15.75" customHeight="1" x14ac:dyDescent="0.3">
      <c r="A565" s="24" t="s">
        <v>28</v>
      </c>
      <c r="B565" s="25" t="s">
        <v>146</v>
      </c>
      <c r="C565" s="26">
        <v>1990</v>
      </c>
      <c r="D565" s="27" t="s">
        <v>87</v>
      </c>
      <c r="E565" s="27" t="s">
        <v>87</v>
      </c>
      <c r="F565" s="24"/>
      <c r="G565" s="24"/>
      <c r="H565" s="24"/>
      <c r="I565" s="24" t="s">
        <v>569</v>
      </c>
      <c r="J565" s="197" t="str">
        <f t="shared" si="28"/>
        <v>840700351</v>
      </c>
      <c r="K565" s="28" t="s">
        <v>4</v>
      </c>
      <c r="L565" s="29">
        <v>6</v>
      </c>
      <c r="M565" s="88"/>
      <c r="N565" s="88"/>
      <c r="O565" s="165"/>
      <c r="P565" s="88"/>
      <c r="Q565" s="29"/>
      <c r="R565" s="30">
        <v>88779</v>
      </c>
      <c r="S565" s="22">
        <f t="shared" si="29"/>
        <v>110361.1749</v>
      </c>
      <c r="T565" s="22"/>
      <c r="U565" s="116"/>
      <c r="V565" s="111"/>
      <c r="W565" s="15"/>
      <c r="X565" s="32"/>
      <c r="Y565" s="32"/>
    </row>
    <row r="566" spans="1:25" ht="15.75" customHeight="1" x14ac:dyDescent="0.3">
      <c r="A566" s="24" t="s">
        <v>29</v>
      </c>
      <c r="B566" s="25" t="s">
        <v>118</v>
      </c>
      <c r="C566" s="26">
        <v>2006</v>
      </c>
      <c r="D566" s="27" t="s">
        <v>87</v>
      </c>
      <c r="E566" s="27" t="s">
        <v>87</v>
      </c>
      <c r="F566" s="24"/>
      <c r="G566" s="24"/>
      <c r="H566" s="24"/>
      <c r="I566" s="24" t="s">
        <v>562</v>
      </c>
      <c r="J566" s="197" t="str">
        <f t="shared" si="28"/>
        <v>852500083</v>
      </c>
      <c r="K566" s="28" t="s">
        <v>235</v>
      </c>
      <c r="L566" s="29">
        <v>6</v>
      </c>
      <c r="M566" s="88"/>
      <c r="N566" s="88"/>
      <c r="O566" s="165"/>
      <c r="P566" s="88"/>
      <c r="Q566" s="29"/>
      <c r="R566" s="30">
        <v>583619</v>
      </c>
      <c r="S566" s="22">
        <f t="shared" si="29"/>
        <v>725496.77890000003</v>
      </c>
      <c r="T566" s="22"/>
      <c r="U566" s="116"/>
      <c r="V566" s="111"/>
      <c r="W566" s="15"/>
      <c r="X566" s="32"/>
      <c r="Y566" s="32"/>
    </row>
    <row r="567" spans="1:25" ht="15.75" customHeight="1" x14ac:dyDescent="0.3">
      <c r="A567" s="17" t="s">
        <v>32</v>
      </c>
      <c r="B567" s="21" t="s">
        <v>143</v>
      </c>
      <c r="C567" s="18">
        <v>1971</v>
      </c>
      <c r="D567" s="19" t="s">
        <v>12</v>
      </c>
      <c r="E567" s="19" t="s">
        <v>345</v>
      </c>
      <c r="F567" s="17"/>
      <c r="G567" s="17"/>
      <c r="H567" s="17"/>
      <c r="I567" s="17" t="s">
        <v>608</v>
      </c>
      <c r="J567" s="197" t="str">
        <f t="shared" si="28"/>
        <v>851200331</v>
      </c>
      <c r="K567" s="23" t="s">
        <v>346</v>
      </c>
      <c r="L567" s="20">
        <v>6</v>
      </c>
      <c r="M567" s="89"/>
      <c r="N567" s="89"/>
      <c r="O567" s="163"/>
      <c r="P567" s="89"/>
      <c r="Q567" s="20"/>
      <c r="R567" s="30">
        <v>355000</v>
      </c>
      <c r="S567" s="22">
        <f t="shared" si="29"/>
        <v>441300.5</v>
      </c>
      <c r="T567" s="22"/>
      <c r="U567" s="116"/>
      <c r="V567" s="111"/>
      <c r="W567" s="15"/>
      <c r="X567" s="32"/>
      <c r="Y567" s="32"/>
    </row>
    <row r="568" spans="1:25" ht="15.75" customHeight="1" x14ac:dyDescent="0.3">
      <c r="A568" s="24" t="s">
        <v>31</v>
      </c>
      <c r="B568" s="25" t="s">
        <v>139</v>
      </c>
      <c r="C568" s="26">
        <v>1964</v>
      </c>
      <c r="D568" s="27" t="s">
        <v>87</v>
      </c>
      <c r="E568" s="27" t="s">
        <v>344</v>
      </c>
      <c r="F568" s="24"/>
      <c r="G568" s="24"/>
      <c r="H568" s="24"/>
      <c r="I568" s="24" t="s">
        <v>562</v>
      </c>
      <c r="J568" s="197" t="str">
        <f t="shared" si="28"/>
        <v>852500261</v>
      </c>
      <c r="K568" s="28" t="s">
        <v>1</v>
      </c>
      <c r="L568" s="29">
        <v>6</v>
      </c>
      <c r="M568" s="88"/>
      <c r="N568" s="88"/>
      <c r="O568" s="165"/>
      <c r="P568" s="88"/>
      <c r="Q568" s="29"/>
      <c r="R568" s="30">
        <v>1187868</v>
      </c>
      <c r="S568" s="22">
        <f t="shared" si="29"/>
        <v>1476638.7108</v>
      </c>
      <c r="T568" s="22"/>
      <c r="U568" s="116"/>
      <c r="V568" s="111"/>
      <c r="W568" s="15"/>
      <c r="X568" s="32"/>
      <c r="Y568" s="32"/>
    </row>
    <row r="569" spans="1:25" ht="15.75" customHeight="1" x14ac:dyDescent="0.3">
      <c r="A569" s="24" t="s">
        <v>33</v>
      </c>
      <c r="B569" s="25" t="s">
        <v>126</v>
      </c>
      <c r="C569" s="26">
        <v>2008</v>
      </c>
      <c r="D569" s="27" t="s">
        <v>87</v>
      </c>
      <c r="E569" s="27" t="s">
        <v>87</v>
      </c>
      <c r="F569" s="24"/>
      <c r="G569" s="24"/>
      <c r="H569" s="24"/>
      <c r="I569" s="24" t="s">
        <v>562</v>
      </c>
      <c r="J569" s="197" t="str">
        <f t="shared" si="28"/>
        <v>852500093</v>
      </c>
      <c r="K569" s="28" t="s">
        <v>235</v>
      </c>
      <c r="L569" s="29">
        <v>6</v>
      </c>
      <c r="M569" s="88"/>
      <c r="N569" s="88"/>
      <c r="O569" s="165"/>
      <c r="P569" s="88"/>
      <c r="Q569" s="29"/>
      <c r="R569" s="30">
        <v>641980</v>
      </c>
      <c r="S569" s="22">
        <f t="shared" si="29"/>
        <v>798045.33799999999</v>
      </c>
      <c r="T569" s="22"/>
      <c r="U569" s="116"/>
      <c r="V569" s="111"/>
      <c r="W569" s="15"/>
      <c r="X569" s="32"/>
      <c r="Y569" s="32"/>
    </row>
    <row r="570" spans="1:25" ht="15.75" customHeight="1" x14ac:dyDescent="0.3">
      <c r="A570" s="24" t="s">
        <v>34</v>
      </c>
      <c r="B570" s="25" t="s">
        <v>162</v>
      </c>
      <c r="C570" s="26">
        <v>1977</v>
      </c>
      <c r="D570" s="27" t="s">
        <v>13</v>
      </c>
      <c r="E570" s="27" t="s">
        <v>344</v>
      </c>
      <c r="F570" s="24"/>
      <c r="G570" s="24"/>
      <c r="H570" s="24"/>
      <c r="I570" s="24" t="s">
        <v>592</v>
      </c>
      <c r="J570" s="197" t="str">
        <f t="shared" si="28"/>
        <v>861900911</v>
      </c>
      <c r="K570" s="28" t="s">
        <v>430</v>
      </c>
      <c r="L570" s="29">
        <v>6</v>
      </c>
      <c r="M570" s="88"/>
      <c r="N570" s="88"/>
      <c r="O570" s="165"/>
      <c r="P570" s="88"/>
      <c r="Q570" s="29"/>
      <c r="R570" s="30">
        <v>0</v>
      </c>
      <c r="S570" s="22">
        <f t="shared" si="29"/>
        <v>0</v>
      </c>
      <c r="T570" s="22"/>
      <c r="U570" s="116" t="s">
        <v>423</v>
      </c>
      <c r="V570" s="111"/>
      <c r="W570" s="15"/>
    </row>
    <row r="571" spans="1:25" ht="15.75" customHeight="1" x14ac:dyDescent="0.3">
      <c r="A571" s="24" t="s">
        <v>66</v>
      </c>
      <c r="B571" s="25" t="s">
        <v>137</v>
      </c>
      <c r="C571" s="26">
        <v>1923</v>
      </c>
      <c r="D571" s="27" t="s">
        <v>87</v>
      </c>
      <c r="E571" s="27" t="s">
        <v>344</v>
      </c>
      <c r="F571" s="24"/>
      <c r="G571" s="24"/>
      <c r="H571" s="24"/>
      <c r="I571" s="24" t="s">
        <v>562</v>
      </c>
      <c r="J571" s="197" t="str">
        <f t="shared" si="28"/>
        <v>852500242</v>
      </c>
      <c r="K571" s="28" t="s">
        <v>1</v>
      </c>
      <c r="L571" s="29">
        <v>6</v>
      </c>
      <c r="M571" s="88"/>
      <c r="N571" s="88"/>
      <c r="O571" s="165"/>
      <c r="P571" s="88"/>
      <c r="Q571" s="29"/>
      <c r="R571" s="30">
        <v>1187868</v>
      </c>
      <c r="S571" s="22">
        <f t="shared" si="29"/>
        <v>1476638.7108</v>
      </c>
      <c r="T571" s="22"/>
      <c r="U571" s="116"/>
      <c r="V571" s="111"/>
      <c r="W571" s="15"/>
      <c r="X571" s="32"/>
      <c r="Y571" s="32"/>
    </row>
    <row r="572" spans="1:25" ht="15.75" customHeight="1" x14ac:dyDescent="0.3">
      <c r="A572" s="17" t="s">
        <v>36</v>
      </c>
      <c r="B572" s="21" t="s">
        <v>156</v>
      </c>
      <c r="C572" s="18">
        <v>1973</v>
      </c>
      <c r="D572" s="19" t="s">
        <v>348</v>
      </c>
      <c r="E572" s="27" t="s">
        <v>344</v>
      </c>
      <c r="F572" s="24"/>
      <c r="G572" s="24"/>
      <c r="H572" s="24"/>
      <c r="I572" s="24" t="s">
        <v>611</v>
      </c>
      <c r="J572" s="197" t="str">
        <f t="shared" si="28"/>
        <v>852300521</v>
      </c>
      <c r="K572" s="23" t="s">
        <v>349</v>
      </c>
      <c r="L572" s="20">
        <v>6</v>
      </c>
      <c r="M572" s="89"/>
      <c r="N572" s="89"/>
      <c r="O572" s="163"/>
      <c r="P572" s="89"/>
      <c r="Q572" s="20"/>
      <c r="R572" s="22">
        <v>50000</v>
      </c>
      <c r="S572" s="22">
        <f t="shared" ref="S572:S603" si="30">IF(L572=1,R572+R572*$C$627,IF(L572=2,R572+R572*$C$628,IF(L572=3,R572+R572*$C$629,IF(L572=4,R572+R572*$C$630,IF(L572=5,R572+R572*$C$631,IF(L572=6,R572+R572*$C$632))))))</f>
        <v>62155</v>
      </c>
      <c r="T572" s="22"/>
      <c r="U572" s="116"/>
      <c r="V572" s="111"/>
      <c r="W572" s="15"/>
      <c r="X572" s="32"/>
      <c r="Y572" s="32"/>
    </row>
    <row r="573" spans="1:25" ht="15.75" customHeight="1" x14ac:dyDescent="0.3">
      <c r="A573" s="48" t="s">
        <v>36</v>
      </c>
      <c r="B573" s="49" t="s">
        <v>156</v>
      </c>
      <c r="C573" s="50">
        <v>1973</v>
      </c>
      <c r="D573" s="51" t="s">
        <v>13</v>
      </c>
      <c r="E573" s="51" t="s">
        <v>344</v>
      </c>
      <c r="F573" s="48"/>
      <c r="G573" s="48"/>
      <c r="H573" s="48"/>
      <c r="I573" s="48" t="s">
        <v>592</v>
      </c>
      <c r="J573" s="198" t="str">
        <f t="shared" si="28"/>
        <v>861900521</v>
      </c>
      <c r="K573" s="52" t="s">
        <v>211</v>
      </c>
      <c r="L573" s="53">
        <v>6</v>
      </c>
      <c r="M573" s="90"/>
      <c r="N573" s="90" t="s">
        <v>711</v>
      </c>
      <c r="O573" s="162"/>
      <c r="P573" s="90"/>
      <c r="Q573" s="53"/>
      <c r="R573" s="54">
        <v>100000</v>
      </c>
      <c r="S573" s="54">
        <f t="shared" si="30"/>
        <v>124310</v>
      </c>
      <c r="T573" s="22"/>
      <c r="U573" s="116"/>
      <c r="V573" s="111"/>
      <c r="W573" s="15"/>
      <c r="X573" s="118"/>
      <c r="Y573" s="118"/>
    </row>
    <row r="574" spans="1:25" ht="15.75" customHeight="1" x14ac:dyDescent="0.3">
      <c r="A574" s="24" t="s">
        <v>46</v>
      </c>
      <c r="B574" s="25" t="s">
        <v>114</v>
      </c>
      <c r="C574" s="26">
        <v>2000</v>
      </c>
      <c r="D574" s="27" t="s">
        <v>13</v>
      </c>
      <c r="E574" s="27" t="s">
        <v>344</v>
      </c>
      <c r="F574" s="24"/>
      <c r="G574" s="24"/>
      <c r="H574" s="24"/>
      <c r="I574" s="24" t="s">
        <v>592</v>
      </c>
      <c r="J574" s="197" t="str">
        <f t="shared" si="28"/>
        <v>861900073</v>
      </c>
      <c r="K574" s="28" t="s">
        <v>184</v>
      </c>
      <c r="L574" s="29">
        <v>6</v>
      </c>
      <c r="M574" s="88"/>
      <c r="N574" s="88"/>
      <c r="O574" s="165"/>
      <c r="P574" s="88"/>
      <c r="Q574" s="29"/>
      <c r="R574" s="30">
        <v>150000</v>
      </c>
      <c r="S574" s="22">
        <f t="shared" si="30"/>
        <v>186465</v>
      </c>
      <c r="T574" s="22"/>
      <c r="U574" s="116"/>
      <c r="V574" s="111"/>
      <c r="W574" s="15"/>
      <c r="X574" s="32"/>
      <c r="Y574" s="32"/>
    </row>
    <row r="575" spans="1:25" ht="15.75" customHeight="1" x14ac:dyDescent="0.3">
      <c r="A575" s="17" t="s">
        <v>38</v>
      </c>
      <c r="B575" s="21" t="s">
        <v>174</v>
      </c>
      <c r="C575" s="18">
        <v>1995</v>
      </c>
      <c r="D575" s="19" t="s">
        <v>13</v>
      </c>
      <c r="E575" s="19" t="s">
        <v>344</v>
      </c>
      <c r="F575" s="17"/>
      <c r="G575" s="17"/>
      <c r="H575" s="17"/>
      <c r="I575" s="17" t="s">
        <v>592</v>
      </c>
      <c r="J575" s="197" t="str">
        <f t="shared" si="28"/>
        <v>861907071</v>
      </c>
      <c r="K575" s="23" t="s">
        <v>184</v>
      </c>
      <c r="L575" s="20">
        <v>6</v>
      </c>
      <c r="M575" s="89"/>
      <c r="N575" s="89"/>
      <c r="O575" s="163"/>
      <c r="P575" s="89"/>
      <c r="Q575" s="20"/>
      <c r="R575" s="22">
        <v>135600</v>
      </c>
      <c r="S575" s="22">
        <f t="shared" si="30"/>
        <v>168564.36</v>
      </c>
      <c r="T575" s="22"/>
      <c r="U575" s="116"/>
      <c r="V575" s="111"/>
      <c r="W575" s="15"/>
      <c r="X575" s="32"/>
      <c r="Y575" s="32"/>
    </row>
    <row r="576" spans="1:25" ht="15.75" customHeight="1" x14ac:dyDescent="0.3">
      <c r="A576" s="24" t="s">
        <v>44</v>
      </c>
      <c r="B576" s="25" t="s">
        <v>172</v>
      </c>
      <c r="C576" s="26">
        <v>2005</v>
      </c>
      <c r="D576" s="27" t="s">
        <v>87</v>
      </c>
      <c r="E576" s="27" t="s">
        <v>87</v>
      </c>
      <c r="F576" s="24"/>
      <c r="G576" s="24"/>
      <c r="H576" s="24"/>
      <c r="I576" s="24" t="s">
        <v>562</v>
      </c>
      <c r="J576" s="197" t="str">
        <f t="shared" si="28"/>
        <v>852502081</v>
      </c>
      <c r="K576" s="28" t="s">
        <v>235</v>
      </c>
      <c r="L576" s="29">
        <v>6</v>
      </c>
      <c r="M576" s="88"/>
      <c r="N576" s="88"/>
      <c r="O576" s="165"/>
      <c r="P576" s="88"/>
      <c r="Q576" s="29"/>
      <c r="R576" s="30">
        <v>530562</v>
      </c>
      <c r="S576" s="22">
        <f t="shared" si="30"/>
        <v>659541.62219999998</v>
      </c>
      <c r="T576" s="22"/>
      <c r="U576" s="116"/>
      <c r="V576" s="111"/>
      <c r="W576" s="15"/>
    </row>
    <row r="577" spans="1:25" ht="15.75" customHeight="1" x14ac:dyDescent="0.3">
      <c r="A577" s="24" t="s">
        <v>30</v>
      </c>
      <c r="B577" s="25" t="s">
        <v>151</v>
      </c>
      <c r="C577" s="26">
        <v>1989</v>
      </c>
      <c r="D577" s="27" t="s">
        <v>13</v>
      </c>
      <c r="E577" s="27" t="s">
        <v>344</v>
      </c>
      <c r="F577" s="24"/>
      <c r="G577" s="24"/>
      <c r="H577" s="24"/>
      <c r="I577" s="24" t="s">
        <v>592</v>
      </c>
      <c r="J577" s="197" t="str">
        <f t="shared" si="28"/>
        <v>861900451</v>
      </c>
      <c r="K577" s="28" t="s">
        <v>184</v>
      </c>
      <c r="L577" s="29">
        <v>6</v>
      </c>
      <c r="M577" s="88"/>
      <c r="N577" s="88"/>
      <c r="O577" s="165"/>
      <c r="P577" s="88"/>
      <c r="Q577" s="29"/>
      <c r="R577" s="30">
        <v>110000</v>
      </c>
      <c r="S577" s="22">
        <f t="shared" si="30"/>
        <v>136741</v>
      </c>
      <c r="T577" s="22"/>
      <c r="U577" s="116"/>
      <c r="V577" s="111"/>
      <c r="W577" s="15"/>
    </row>
    <row r="578" spans="1:25" ht="15.75" customHeight="1" x14ac:dyDescent="0.3">
      <c r="A578" s="17" t="s">
        <v>636</v>
      </c>
      <c r="B578" s="21" t="s">
        <v>290</v>
      </c>
      <c r="C578" s="18"/>
      <c r="D578" s="19" t="s">
        <v>213</v>
      </c>
      <c r="E578" s="19" t="s">
        <v>344</v>
      </c>
      <c r="F578" s="17" t="s">
        <v>544</v>
      </c>
      <c r="G578" s="17"/>
      <c r="H578" s="17"/>
      <c r="I578" s="17" t="s">
        <v>663</v>
      </c>
      <c r="J578" s="197" t="str">
        <f t="shared" ref="J578:J623" si="31">CONCATENATE(I578,A578)</f>
        <v>870999019</v>
      </c>
      <c r="K578" s="23" t="s">
        <v>293</v>
      </c>
      <c r="L578" s="20">
        <v>6</v>
      </c>
      <c r="M578" s="89"/>
      <c r="N578" s="89"/>
      <c r="O578" s="163"/>
      <c r="P578" s="89"/>
      <c r="Q578" s="20"/>
      <c r="R578" s="30">
        <v>20121372</v>
      </c>
      <c r="S578" s="22">
        <f t="shared" si="30"/>
        <v>25012877.533199999</v>
      </c>
      <c r="T578" s="22"/>
      <c r="U578" s="116"/>
      <c r="V578" s="111"/>
      <c r="W578" s="15"/>
    </row>
    <row r="579" spans="1:25" ht="15.75" customHeight="1" x14ac:dyDescent="0.3">
      <c r="A579" s="24" t="s">
        <v>49</v>
      </c>
      <c r="B579" s="25" t="s">
        <v>125</v>
      </c>
      <c r="C579" s="26">
        <v>2007</v>
      </c>
      <c r="D579" s="27" t="s">
        <v>87</v>
      </c>
      <c r="E579" s="27" t="s">
        <v>87</v>
      </c>
      <c r="F579" s="24"/>
      <c r="G579" s="24"/>
      <c r="H579" s="24"/>
      <c r="I579" s="24" t="s">
        <v>562</v>
      </c>
      <c r="J579" s="197" t="str">
        <f t="shared" si="31"/>
        <v>852500092</v>
      </c>
      <c r="K579" s="28" t="s">
        <v>235</v>
      </c>
      <c r="L579" s="29">
        <v>6</v>
      </c>
      <c r="M579" s="88"/>
      <c r="N579" s="88"/>
      <c r="O579" s="165"/>
      <c r="P579" s="88"/>
      <c r="Q579" s="29"/>
      <c r="R579" s="30">
        <v>641980</v>
      </c>
      <c r="S579" s="22">
        <f t="shared" si="30"/>
        <v>798045.33799999999</v>
      </c>
      <c r="T579" s="22"/>
      <c r="U579" s="116"/>
      <c r="V579" s="111"/>
      <c r="W579" s="15"/>
      <c r="X579" s="32"/>
      <c r="Y579" s="32"/>
    </row>
    <row r="580" spans="1:25" ht="15.75" customHeight="1" x14ac:dyDescent="0.3">
      <c r="A580" s="24" t="s">
        <v>50</v>
      </c>
      <c r="B580" s="25" t="s">
        <v>155</v>
      </c>
      <c r="C580" s="26">
        <v>1973</v>
      </c>
      <c r="D580" s="27" t="s">
        <v>87</v>
      </c>
      <c r="E580" s="27" t="s">
        <v>344</v>
      </c>
      <c r="F580" s="24"/>
      <c r="G580" s="24"/>
      <c r="H580" s="24"/>
      <c r="I580" s="24" t="s">
        <v>562</v>
      </c>
      <c r="J580" s="197" t="str">
        <f t="shared" si="31"/>
        <v>852500501</v>
      </c>
      <c r="K580" s="28" t="s">
        <v>1</v>
      </c>
      <c r="L580" s="29">
        <v>6</v>
      </c>
      <c r="M580" s="88"/>
      <c r="N580" s="88"/>
      <c r="O580" s="165"/>
      <c r="P580" s="88"/>
      <c r="Q580" s="29"/>
      <c r="R580" s="30">
        <v>419926</v>
      </c>
      <c r="S580" s="22">
        <f t="shared" si="30"/>
        <v>522010.01060000004</v>
      </c>
      <c r="T580" s="22"/>
      <c r="U580" s="116"/>
      <c r="V580" s="111"/>
      <c r="W580" s="15"/>
      <c r="X580" s="32"/>
      <c r="Y580" s="32"/>
    </row>
    <row r="581" spans="1:25" ht="15.75" customHeight="1" x14ac:dyDescent="0.3">
      <c r="A581" s="24" t="s">
        <v>52</v>
      </c>
      <c r="B581" s="25" t="s">
        <v>117</v>
      </c>
      <c r="C581" s="26">
        <v>2006</v>
      </c>
      <c r="D581" s="27" t="s">
        <v>87</v>
      </c>
      <c r="E581" s="27" t="s">
        <v>344</v>
      </c>
      <c r="F581" s="24"/>
      <c r="G581" s="24"/>
      <c r="H581" s="24"/>
      <c r="I581" s="24" t="s">
        <v>562</v>
      </c>
      <c r="J581" s="197" t="str">
        <f t="shared" si="31"/>
        <v>852500082</v>
      </c>
      <c r="K581" s="28" t="s">
        <v>3</v>
      </c>
      <c r="L581" s="29">
        <v>6</v>
      </c>
      <c r="M581" s="88"/>
      <c r="N581" s="88"/>
      <c r="O581" s="165"/>
      <c r="P581" s="88"/>
      <c r="Q581" s="29"/>
      <c r="R581" s="30">
        <v>419926</v>
      </c>
      <c r="S581" s="22">
        <f t="shared" si="30"/>
        <v>522010.01060000004</v>
      </c>
      <c r="T581" s="22"/>
      <c r="U581" s="116"/>
      <c r="V581" s="111"/>
      <c r="W581" s="15"/>
      <c r="X581" s="32"/>
      <c r="Y581" s="32"/>
    </row>
    <row r="582" spans="1:25" ht="15.75" customHeight="1" x14ac:dyDescent="0.3">
      <c r="A582" s="24" t="s">
        <v>52</v>
      </c>
      <c r="B582" s="25" t="s">
        <v>117</v>
      </c>
      <c r="C582" s="26">
        <v>2006</v>
      </c>
      <c r="D582" s="27" t="s">
        <v>87</v>
      </c>
      <c r="E582" s="27" t="s">
        <v>87</v>
      </c>
      <c r="F582" s="24"/>
      <c r="G582" s="24"/>
      <c r="H582" s="24"/>
      <c r="I582" s="24" t="s">
        <v>569</v>
      </c>
      <c r="J582" s="197" t="str">
        <f t="shared" si="31"/>
        <v>840700082</v>
      </c>
      <c r="K582" s="28" t="s">
        <v>4</v>
      </c>
      <c r="L582" s="29">
        <v>6</v>
      </c>
      <c r="M582" s="88"/>
      <c r="N582" s="88"/>
      <c r="O582" s="165"/>
      <c r="P582" s="88"/>
      <c r="Q582" s="29"/>
      <c r="R582" s="30">
        <v>88779</v>
      </c>
      <c r="S582" s="22">
        <f t="shared" si="30"/>
        <v>110361.1749</v>
      </c>
      <c r="T582" s="22"/>
      <c r="U582" s="116"/>
      <c r="V582" s="111"/>
      <c r="W582" s="15"/>
      <c r="X582" s="32"/>
      <c r="Y582" s="32"/>
    </row>
    <row r="583" spans="1:25" ht="15.75" customHeight="1" x14ac:dyDescent="0.3">
      <c r="A583" s="24" t="s">
        <v>55</v>
      </c>
      <c r="B583" s="25" t="s">
        <v>122</v>
      </c>
      <c r="C583" s="26">
        <v>2006</v>
      </c>
      <c r="D583" s="27" t="s">
        <v>87</v>
      </c>
      <c r="E583" s="27" t="s">
        <v>344</v>
      </c>
      <c r="F583" s="24"/>
      <c r="G583" s="24"/>
      <c r="H583" s="24"/>
      <c r="I583" s="24" t="s">
        <v>562</v>
      </c>
      <c r="J583" s="197" t="str">
        <f t="shared" si="31"/>
        <v>852500089</v>
      </c>
      <c r="K583" s="28" t="s">
        <v>1</v>
      </c>
      <c r="L583" s="29">
        <v>6</v>
      </c>
      <c r="M583" s="88"/>
      <c r="N583" s="88"/>
      <c r="O583" s="165"/>
      <c r="P583" s="88"/>
      <c r="Q583" s="29"/>
      <c r="R583" s="30">
        <v>1187868</v>
      </c>
      <c r="S583" s="22">
        <f t="shared" si="30"/>
        <v>1476638.7108</v>
      </c>
      <c r="T583" s="22"/>
      <c r="U583" s="116"/>
      <c r="V583" s="111"/>
      <c r="W583" s="15"/>
      <c r="X583" s="32"/>
      <c r="Y583" s="32"/>
    </row>
    <row r="584" spans="1:25" ht="15.75" customHeight="1" x14ac:dyDescent="0.3">
      <c r="A584" s="24" t="s">
        <v>55</v>
      </c>
      <c r="B584" s="25" t="s">
        <v>122</v>
      </c>
      <c r="C584" s="26">
        <v>2006</v>
      </c>
      <c r="D584" s="27" t="s">
        <v>87</v>
      </c>
      <c r="E584" s="27" t="s">
        <v>87</v>
      </c>
      <c r="F584" s="24"/>
      <c r="G584" s="24"/>
      <c r="H584" s="24"/>
      <c r="I584" s="24" t="s">
        <v>585</v>
      </c>
      <c r="J584" s="197" t="str">
        <f t="shared" si="31"/>
        <v>862000089</v>
      </c>
      <c r="K584" s="28" t="s">
        <v>187</v>
      </c>
      <c r="L584" s="29">
        <v>6</v>
      </c>
      <c r="M584" s="88"/>
      <c r="N584" s="88"/>
      <c r="O584" s="165"/>
      <c r="P584" s="88"/>
      <c r="Q584" s="29"/>
      <c r="R584" s="30">
        <v>10000</v>
      </c>
      <c r="S584" s="22">
        <f t="shared" si="30"/>
        <v>12431</v>
      </c>
      <c r="T584" s="22"/>
      <c r="U584" s="116"/>
      <c r="V584" s="111"/>
      <c r="W584" s="15"/>
      <c r="X584" s="32"/>
      <c r="Y584" s="32"/>
    </row>
    <row r="585" spans="1:25" ht="15.75" customHeight="1" x14ac:dyDescent="0.3">
      <c r="A585" s="17" t="s">
        <v>57</v>
      </c>
      <c r="B585" s="21" t="s">
        <v>161</v>
      </c>
      <c r="C585" s="18">
        <v>2003</v>
      </c>
      <c r="D585" s="19" t="s">
        <v>13</v>
      </c>
      <c r="E585" s="27" t="s">
        <v>344</v>
      </c>
      <c r="F585" s="24"/>
      <c r="G585" s="24"/>
      <c r="H585" s="24"/>
      <c r="I585" s="24" t="s">
        <v>592</v>
      </c>
      <c r="J585" s="197" t="str">
        <f t="shared" si="31"/>
        <v>861900902</v>
      </c>
      <c r="K585" s="23" t="s">
        <v>184</v>
      </c>
      <c r="L585" s="20">
        <v>6</v>
      </c>
      <c r="M585" s="89"/>
      <c r="N585" s="89"/>
      <c r="O585" s="163"/>
      <c r="P585" s="89"/>
      <c r="Q585" s="20"/>
      <c r="R585" s="30">
        <v>30000</v>
      </c>
      <c r="S585" s="22">
        <f t="shared" si="30"/>
        <v>37293</v>
      </c>
      <c r="T585" s="22"/>
      <c r="U585" s="116"/>
      <c r="V585" s="111"/>
      <c r="W585" s="15"/>
      <c r="X585" s="32"/>
      <c r="Y585" s="32"/>
    </row>
    <row r="586" spans="1:25" ht="15.75" customHeight="1" x14ac:dyDescent="0.3">
      <c r="A586" s="24" t="s">
        <v>57</v>
      </c>
      <c r="B586" s="25" t="s">
        <v>161</v>
      </c>
      <c r="C586" s="26">
        <v>2003</v>
      </c>
      <c r="D586" s="27" t="s">
        <v>87</v>
      </c>
      <c r="E586" s="27" t="s">
        <v>344</v>
      </c>
      <c r="F586" s="24"/>
      <c r="G586" s="24"/>
      <c r="H586" s="24"/>
      <c r="I586" s="24" t="s">
        <v>562</v>
      </c>
      <c r="J586" s="197" t="str">
        <f t="shared" si="31"/>
        <v>852500902</v>
      </c>
      <c r="K586" s="28" t="s">
        <v>1</v>
      </c>
      <c r="L586" s="29">
        <v>6</v>
      </c>
      <c r="M586" s="88"/>
      <c r="N586" s="88"/>
      <c r="O586" s="165"/>
      <c r="P586" s="88"/>
      <c r="Q586" s="29"/>
      <c r="R586" s="30">
        <v>419926</v>
      </c>
      <c r="S586" s="22">
        <f t="shared" si="30"/>
        <v>522010.01060000004</v>
      </c>
      <c r="T586" s="22"/>
      <c r="U586" s="116"/>
      <c r="V586" s="111"/>
      <c r="W586" s="15"/>
      <c r="X586" s="32"/>
      <c r="Y586" s="32"/>
    </row>
    <row r="587" spans="1:25" ht="15.75" customHeight="1" x14ac:dyDescent="0.3">
      <c r="A587" s="24" t="s">
        <v>57</v>
      </c>
      <c r="B587" s="25" t="s">
        <v>161</v>
      </c>
      <c r="C587" s="26">
        <v>2003</v>
      </c>
      <c r="D587" s="27" t="s">
        <v>87</v>
      </c>
      <c r="E587" s="27" t="s">
        <v>87</v>
      </c>
      <c r="F587" s="24"/>
      <c r="G587" s="24"/>
      <c r="H587" s="24"/>
      <c r="I587" s="24" t="s">
        <v>569</v>
      </c>
      <c r="J587" s="197" t="str">
        <f t="shared" si="31"/>
        <v>840700902</v>
      </c>
      <c r="K587" s="28" t="s">
        <v>2</v>
      </c>
      <c r="L587" s="29">
        <v>6</v>
      </c>
      <c r="M587" s="88"/>
      <c r="N587" s="88"/>
      <c r="O587" s="165"/>
      <c r="P587" s="88"/>
      <c r="Q587" s="29"/>
      <c r="R587" s="30">
        <v>88779</v>
      </c>
      <c r="S587" s="22">
        <f t="shared" si="30"/>
        <v>110361.1749</v>
      </c>
      <c r="T587" s="22"/>
      <c r="U587" s="116"/>
      <c r="V587" s="111"/>
      <c r="W587" s="15"/>
      <c r="X587" s="32"/>
      <c r="Y587" s="32"/>
    </row>
    <row r="588" spans="1:25" ht="15.75" customHeight="1" x14ac:dyDescent="0.3">
      <c r="A588" s="48" t="s">
        <v>56</v>
      </c>
      <c r="B588" s="49" t="s">
        <v>163</v>
      </c>
      <c r="C588" s="50">
        <v>1977</v>
      </c>
      <c r="D588" s="51" t="s">
        <v>13</v>
      </c>
      <c r="E588" s="51" t="s">
        <v>344</v>
      </c>
      <c r="F588" s="48"/>
      <c r="G588" s="48"/>
      <c r="H588" s="48"/>
      <c r="I588" s="48" t="s">
        <v>592</v>
      </c>
      <c r="J588" s="198" t="str">
        <f t="shared" si="31"/>
        <v>861900921</v>
      </c>
      <c r="K588" s="52" t="s">
        <v>210</v>
      </c>
      <c r="L588" s="53">
        <v>6</v>
      </c>
      <c r="M588" s="90"/>
      <c r="N588" s="90" t="s">
        <v>711</v>
      </c>
      <c r="O588" s="162"/>
      <c r="P588" s="90"/>
      <c r="Q588" s="53"/>
      <c r="R588" s="54">
        <v>406000</v>
      </c>
      <c r="S588" s="54">
        <f t="shared" si="30"/>
        <v>504698.6</v>
      </c>
      <c r="T588" s="22"/>
      <c r="U588" s="116"/>
      <c r="V588" s="111"/>
      <c r="W588" s="15"/>
    </row>
    <row r="589" spans="1:25" ht="15.75" customHeight="1" x14ac:dyDescent="0.3">
      <c r="A589" s="48" t="s">
        <v>56</v>
      </c>
      <c r="B589" s="49" t="s">
        <v>163</v>
      </c>
      <c r="C589" s="50">
        <v>1977</v>
      </c>
      <c r="D589" s="51" t="s">
        <v>13</v>
      </c>
      <c r="E589" s="51" t="s">
        <v>344</v>
      </c>
      <c r="F589" s="48"/>
      <c r="G589" s="48"/>
      <c r="H589" s="48"/>
      <c r="I589" s="48" t="s">
        <v>592</v>
      </c>
      <c r="J589" s="198" t="str">
        <f t="shared" si="31"/>
        <v>861900921</v>
      </c>
      <c r="K589" s="52" t="s">
        <v>211</v>
      </c>
      <c r="L589" s="53">
        <v>6</v>
      </c>
      <c r="M589" s="90"/>
      <c r="N589" s="90" t="s">
        <v>711</v>
      </c>
      <c r="O589" s="162"/>
      <c r="P589" s="90"/>
      <c r="Q589" s="53"/>
      <c r="R589" s="54">
        <v>550000</v>
      </c>
      <c r="S589" s="54">
        <f t="shared" si="30"/>
        <v>683705</v>
      </c>
      <c r="T589" s="22"/>
      <c r="U589" s="116"/>
      <c r="V589" s="111"/>
      <c r="W589" s="15"/>
    </row>
    <row r="590" spans="1:25" ht="15.75" customHeight="1" x14ac:dyDescent="0.3">
      <c r="A590" s="17" t="s">
        <v>56</v>
      </c>
      <c r="B590" s="21" t="s">
        <v>163</v>
      </c>
      <c r="C590" s="18">
        <v>1977</v>
      </c>
      <c r="D590" s="19" t="s">
        <v>13</v>
      </c>
      <c r="E590" s="19" t="s">
        <v>344</v>
      </c>
      <c r="F590" s="17"/>
      <c r="G590" s="17"/>
      <c r="H590" s="17"/>
      <c r="I590" s="17" t="s">
        <v>592</v>
      </c>
      <c r="J590" s="197" t="str">
        <f t="shared" si="31"/>
        <v>861900921</v>
      </c>
      <c r="K590" s="23" t="s">
        <v>212</v>
      </c>
      <c r="L590" s="20">
        <v>6</v>
      </c>
      <c r="M590" s="89"/>
      <c r="N590" s="89"/>
      <c r="O590" s="163"/>
      <c r="P590" s="89"/>
      <c r="Q590" s="20"/>
      <c r="R590" s="22">
        <v>418000</v>
      </c>
      <c r="S590" s="22">
        <f t="shared" si="30"/>
        <v>519615.8</v>
      </c>
      <c r="T590" s="22"/>
      <c r="U590" s="116"/>
      <c r="V590" s="111"/>
      <c r="W590" s="15"/>
      <c r="X590" s="32"/>
      <c r="Y590" s="32"/>
    </row>
    <row r="591" spans="1:25" ht="15.75" customHeight="1" x14ac:dyDescent="0.3">
      <c r="A591" s="24" t="s">
        <v>56</v>
      </c>
      <c r="B591" s="25" t="s">
        <v>163</v>
      </c>
      <c r="C591" s="26">
        <v>1977</v>
      </c>
      <c r="D591" s="27" t="s">
        <v>87</v>
      </c>
      <c r="E591" s="27" t="s">
        <v>87</v>
      </c>
      <c r="F591" s="24"/>
      <c r="G591" s="24"/>
      <c r="H591" s="24"/>
      <c r="I591" s="24" t="s">
        <v>569</v>
      </c>
      <c r="J591" s="197" t="str">
        <f t="shared" si="31"/>
        <v>840700921</v>
      </c>
      <c r="K591" s="28" t="s">
        <v>4</v>
      </c>
      <c r="L591" s="29">
        <v>6</v>
      </c>
      <c r="M591" s="88"/>
      <c r="N591" s="88"/>
      <c r="O591" s="165"/>
      <c r="P591" s="88"/>
      <c r="Q591" s="29"/>
      <c r="R591" s="30">
        <v>88779</v>
      </c>
      <c r="S591" s="22">
        <f t="shared" si="30"/>
        <v>110361.1749</v>
      </c>
      <c r="T591" s="22"/>
      <c r="U591" s="116"/>
      <c r="V591" s="111"/>
      <c r="W591" s="15"/>
    </row>
    <row r="592" spans="1:25" ht="15.75" customHeight="1" x14ac:dyDescent="0.3">
      <c r="A592" s="24" t="s">
        <v>58</v>
      </c>
      <c r="B592" s="25" t="s">
        <v>147</v>
      </c>
      <c r="C592" s="26">
        <v>1975</v>
      </c>
      <c r="D592" s="27" t="s">
        <v>87</v>
      </c>
      <c r="E592" s="27" t="s">
        <v>344</v>
      </c>
      <c r="F592" s="24"/>
      <c r="G592" s="24"/>
      <c r="H592" s="24"/>
      <c r="I592" s="24" t="s">
        <v>567</v>
      </c>
      <c r="J592" s="197" t="str">
        <f t="shared" si="31"/>
        <v>851100361</v>
      </c>
      <c r="K592" s="28" t="s">
        <v>185</v>
      </c>
      <c r="L592" s="29">
        <v>6</v>
      </c>
      <c r="M592" s="88"/>
      <c r="N592" s="88"/>
      <c r="O592" s="165"/>
      <c r="P592" s="88"/>
      <c r="Q592" s="29"/>
      <c r="R592" s="30">
        <v>204750</v>
      </c>
      <c r="S592" s="22">
        <f t="shared" si="30"/>
        <v>254524.72500000001</v>
      </c>
      <c r="T592" s="22"/>
      <c r="U592" s="116"/>
      <c r="V592" s="111"/>
      <c r="W592" s="15"/>
      <c r="X592" s="32"/>
      <c r="Y592" s="32"/>
    </row>
    <row r="593" spans="1:25" ht="15.75" customHeight="1" x14ac:dyDescent="0.3">
      <c r="A593" s="24" t="s">
        <v>58</v>
      </c>
      <c r="B593" s="25" t="s">
        <v>147</v>
      </c>
      <c r="C593" s="26">
        <v>1975</v>
      </c>
      <c r="D593" s="27" t="s">
        <v>87</v>
      </c>
      <c r="E593" s="27" t="s">
        <v>344</v>
      </c>
      <c r="F593" s="24"/>
      <c r="G593" s="24"/>
      <c r="H593" s="24"/>
      <c r="I593" s="24" t="s">
        <v>562</v>
      </c>
      <c r="J593" s="197" t="str">
        <f t="shared" si="31"/>
        <v>852500361</v>
      </c>
      <c r="K593" s="28" t="s">
        <v>240</v>
      </c>
      <c r="L593" s="29">
        <v>6</v>
      </c>
      <c r="M593" s="88"/>
      <c r="N593" s="88"/>
      <c r="O593" s="165"/>
      <c r="P593" s="88"/>
      <c r="Q593" s="29"/>
      <c r="R593" s="30">
        <v>1037831</v>
      </c>
      <c r="S593" s="22">
        <f t="shared" si="30"/>
        <v>1290127.7161000001</v>
      </c>
      <c r="T593" s="22"/>
      <c r="U593" s="116"/>
      <c r="V593" s="111"/>
      <c r="W593" s="15"/>
    </row>
    <row r="594" spans="1:25" ht="15.75" customHeight="1" x14ac:dyDescent="0.3">
      <c r="A594" s="24" t="s">
        <v>58</v>
      </c>
      <c r="B594" s="25" t="s">
        <v>147</v>
      </c>
      <c r="C594" s="26">
        <v>1975</v>
      </c>
      <c r="D594" s="27" t="s">
        <v>12</v>
      </c>
      <c r="E594" s="27" t="s">
        <v>344</v>
      </c>
      <c r="F594" s="24"/>
      <c r="G594" s="24"/>
      <c r="H594" s="24"/>
      <c r="I594" s="24" t="s">
        <v>597</v>
      </c>
      <c r="J594" s="197" t="str">
        <f t="shared" si="31"/>
        <v>861500361</v>
      </c>
      <c r="K594" s="28" t="s">
        <v>294</v>
      </c>
      <c r="L594" s="29">
        <v>6</v>
      </c>
      <c r="M594" s="88"/>
      <c r="N594" s="88"/>
      <c r="O594" s="165"/>
      <c r="P594" s="88"/>
      <c r="Q594" s="29"/>
      <c r="R594" s="30">
        <v>210000</v>
      </c>
      <c r="S594" s="22">
        <f t="shared" si="30"/>
        <v>261051</v>
      </c>
      <c r="T594" s="22"/>
      <c r="U594" s="116"/>
      <c r="V594" s="111"/>
      <c r="W594" s="15"/>
    </row>
    <row r="595" spans="1:25" ht="15.75" customHeight="1" x14ac:dyDescent="0.3">
      <c r="A595" s="24" t="s">
        <v>58</v>
      </c>
      <c r="B595" s="25" t="s">
        <v>147</v>
      </c>
      <c r="C595" s="26">
        <v>1975</v>
      </c>
      <c r="D595" s="27" t="s">
        <v>87</v>
      </c>
      <c r="E595" s="27" t="s">
        <v>87</v>
      </c>
      <c r="F595" s="24"/>
      <c r="G595" s="24"/>
      <c r="H595" s="24"/>
      <c r="I595" s="24" t="s">
        <v>569</v>
      </c>
      <c r="J595" s="197" t="str">
        <f t="shared" si="31"/>
        <v>840700361</v>
      </c>
      <c r="K595" s="28" t="s">
        <v>4</v>
      </c>
      <c r="L595" s="29">
        <v>6</v>
      </c>
      <c r="M595" s="88"/>
      <c r="N595" s="88"/>
      <c r="O595" s="165"/>
      <c r="P595" s="88"/>
      <c r="Q595" s="29"/>
      <c r="R595" s="30">
        <v>88779</v>
      </c>
      <c r="S595" s="22">
        <f t="shared" si="30"/>
        <v>110361.1749</v>
      </c>
      <c r="T595" s="22"/>
      <c r="U595" s="116"/>
      <c r="V595" s="111"/>
      <c r="W595" s="15"/>
      <c r="X595" s="32"/>
      <c r="Y595" s="32"/>
    </row>
    <row r="596" spans="1:25" ht="15.75" customHeight="1" x14ac:dyDescent="0.3">
      <c r="A596" s="17" t="s">
        <v>58</v>
      </c>
      <c r="B596" s="21" t="s">
        <v>147</v>
      </c>
      <c r="C596" s="18">
        <v>1975</v>
      </c>
      <c r="D596" s="19" t="s">
        <v>13</v>
      </c>
      <c r="E596" s="27" t="s">
        <v>345</v>
      </c>
      <c r="F596" s="24"/>
      <c r="G596" s="24"/>
      <c r="H596" s="24"/>
      <c r="I596" s="24" t="s">
        <v>592</v>
      </c>
      <c r="J596" s="197" t="str">
        <f t="shared" si="31"/>
        <v>861900361</v>
      </c>
      <c r="K596" s="23" t="s">
        <v>184</v>
      </c>
      <c r="L596" s="20">
        <v>6</v>
      </c>
      <c r="M596" s="89"/>
      <c r="N596" s="89"/>
      <c r="O596" s="163"/>
      <c r="P596" s="89"/>
      <c r="Q596" s="20"/>
      <c r="R596" s="22">
        <v>55000</v>
      </c>
      <c r="S596" s="22">
        <f t="shared" si="30"/>
        <v>68370.5</v>
      </c>
      <c r="T596" s="22"/>
      <c r="U596" s="116"/>
      <c r="V596" s="111"/>
      <c r="W596" s="15"/>
      <c r="X596" s="32"/>
      <c r="Y596" s="32"/>
    </row>
    <row r="597" spans="1:25" ht="15.75" customHeight="1" x14ac:dyDescent="0.3">
      <c r="A597" s="24" t="s">
        <v>71</v>
      </c>
      <c r="B597" s="25" t="s">
        <v>129</v>
      </c>
      <c r="C597" s="26">
        <v>1926</v>
      </c>
      <c r="D597" s="27" t="s">
        <v>87</v>
      </c>
      <c r="E597" s="27" t="s">
        <v>87</v>
      </c>
      <c r="F597" s="24"/>
      <c r="G597" s="24"/>
      <c r="H597" s="24"/>
      <c r="I597" s="24" t="s">
        <v>569</v>
      </c>
      <c r="J597" s="197" t="str">
        <f t="shared" si="31"/>
        <v>840700102</v>
      </c>
      <c r="K597" s="28" t="s">
        <v>4</v>
      </c>
      <c r="L597" s="29">
        <v>6</v>
      </c>
      <c r="M597" s="88"/>
      <c r="N597" s="88"/>
      <c r="O597" s="165"/>
      <c r="P597" s="88"/>
      <c r="Q597" s="29"/>
      <c r="R597" s="30">
        <v>88779</v>
      </c>
      <c r="S597" s="22">
        <f t="shared" si="30"/>
        <v>110361.1749</v>
      </c>
      <c r="T597" s="22"/>
      <c r="U597" s="116"/>
      <c r="V597" s="111"/>
      <c r="W597" s="15"/>
      <c r="X597" s="32"/>
      <c r="Y597" s="32"/>
    </row>
    <row r="598" spans="1:25" ht="15.75" customHeight="1" x14ac:dyDescent="0.3">
      <c r="A598" s="17" t="s">
        <v>59</v>
      </c>
      <c r="B598" s="21" t="s">
        <v>164</v>
      </c>
      <c r="C598" s="18">
        <v>1977</v>
      </c>
      <c r="D598" s="19" t="s">
        <v>0</v>
      </c>
      <c r="E598" s="19" t="s">
        <v>344</v>
      </c>
      <c r="F598" s="17"/>
      <c r="G598" s="17"/>
      <c r="H598" s="17"/>
      <c r="I598" s="17" t="s">
        <v>576</v>
      </c>
      <c r="J598" s="197" t="str">
        <f t="shared" si="31"/>
        <v>820200931</v>
      </c>
      <c r="K598" s="35" t="s">
        <v>319</v>
      </c>
      <c r="L598" s="20">
        <v>6</v>
      </c>
      <c r="M598" s="89"/>
      <c r="N598" s="89"/>
      <c r="O598" s="163"/>
      <c r="P598" s="89"/>
      <c r="Q598" s="20"/>
      <c r="R598" s="30">
        <v>2500000</v>
      </c>
      <c r="S598" s="22">
        <f t="shared" si="30"/>
        <v>3107750</v>
      </c>
      <c r="T598" s="22"/>
      <c r="U598" s="116"/>
      <c r="V598" s="111"/>
      <c r="W598" s="15"/>
      <c r="X598" s="32"/>
      <c r="Y598" s="32"/>
    </row>
    <row r="599" spans="1:25" ht="15.75" customHeight="1" x14ac:dyDescent="0.3">
      <c r="A599" s="24" t="s">
        <v>60</v>
      </c>
      <c r="B599" s="25" t="s">
        <v>154</v>
      </c>
      <c r="C599" s="26">
        <v>1990</v>
      </c>
      <c r="D599" s="27" t="s">
        <v>13</v>
      </c>
      <c r="E599" s="27" t="s">
        <v>344</v>
      </c>
      <c r="F599" s="24"/>
      <c r="G599" s="24"/>
      <c r="H599" s="24"/>
      <c r="I599" s="24" t="s">
        <v>592</v>
      </c>
      <c r="J599" s="197" t="str">
        <f t="shared" si="31"/>
        <v>861900471</v>
      </c>
      <c r="K599" s="28" t="s">
        <v>184</v>
      </c>
      <c r="L599" s="29">
        <v>6</v>
      </c>
      <c r="M599" s="88"/>
      <c r="N599" s="88"/>
      <c r="O599" s="165"/>
      <c r="P599" s="88"/>
      <c r="Q599" s="29"/>
      <c r="R599" s="30">
        <v>300000</v>
      </c>
      <c r="S599" s="22">
        <f t="shared" si="30"/>
        <v>372930</v>
      </c>
      <c r="T599" s="22"/>
      <c r="U599" s="116"/>
      <c r="V599" s="111"/>
      <c r="W599" s="15"/>
      <c r="X599" s="32"/>
      <c r="Y599" s="32"/>
    </row>
    <row r="600" spans="1:25" ht="15.75" customHeight="1" x14ac:dyDescent="0.3">
      <c r="A600" s="24" t="s">
        <v>60</v>
      </c>
      <c r="B600" s="25" t="s">
        <v>154</v>
      </c>
      <c r="C600" s="26">
        <v>1990</v>
      </c>
      <c r="D600" s="27" t="s">
        <v>12</v>
      </c>
      <c r="E600" s="27" t="s">
        <v>545</v>
      </c>
      <c r="F600" s="24"/>
      <c r="G600" s="24"/>
      <c r="H600" s="24"/>
      <c r="I600" s="24" t="s">
        <v>567</v>
      </c>
      <c r="J600" s="197" t="str">
        <f t="shared" si="31"/>
        <v>851100471</v>
      </c>
      <c r="K600" s="28" t="s">
        <v>518</v>
      </c>
      <c r="L600" s="29">
        <v>6</v>
      </c>
      <c r="M600" s="88"/>
      <c r="N600" s="88"/>
      <c r="O600" s="165"/>
      <c r="P600" s="88"/>
      <c r="Q600" s="29"/>
      <c r="R600" s="30">
        <v>500000</v>
      </c>
      <c r="S600" s="22">
        <f t="shared" si="30"/>
        <v>621550</v>
      </c>
      <c r="T600" s="22"/>
      <c r="U600" s="116"/>
      <c r="V600" s="111"/>
      <c r="W600" s="15"/>
      <c r="X600" s="32"/>
      <c r="Y600" s="32"/>
    </row>
    <row r="601" spans="1:25" ht="15.75" customHeight="1" x14ac:dyDescent="0.3">
      <c r="A601" s="24" t="s">
        <v>61</v>
      </c>
      <c r="B601" s="25" t="s">
        <v>153</v>
      </c>
      <c r="C601" s="26">
        <v>1990</v>
      </c>
      <c r="D601" s="27" t="s">
        <v>13</v>
      </c>
      <c r="E601" s="27" t="s">
        <v>344</v>
      </c>
      <c r="F601" s="24"/>
      <c r="G601" s="24"/>
      <c r="H601" s="24"/>
      <c r="I601" s="24" t="s">
        <v>592</v>
      </c>
      <c r="J601" s="197" t="str">
        <f t="shared" si="31"/>
        <v>861900472</v>
      </c>
      <c r="K601" s="28" t="s">
        <v>184</v>
      </c>
      <c r="L601" s="29">
        <v>6</v>
      </c>
      <c r="M601" s="88"/>
      <c r="N601" s="88"/>
      <c r="O601" s="165"/>
      <c r="P601" s="88"/>
      <c r="Q601" s="29"/>
      <c r="R601" s="30">
        <v>166000</v>
      </c>
      <c r="S601" s="22">
        <f t="shared" si="30"/>
        <v>206354.6</v>
      </c>
      <c r="T601" s="22"/>
      <c r="U601" s="116"/>
      <c r="V601" s="111"/>
      <c r="W601" s="15"/>
      <c r="X601" s="32"/>
      <c r="Y601" s="32"/>
    </row>
    <row r="602" spans="1:25" ht="15.75" customHeight="1" x14ac:dyDescent="0.3">
      <c r="A602" s="24" t="s">
        <v>64</v>
      </c>
      <c r="B602" s="25" t="s">
        <v>170</v>
      </c>
      <c r="C602" s="26">
        <v>1998</v>
      </c>
      <c r="D602" s="27" t="s">
        <v>87</v>
      </c>
      <c r="E602" s="27" t="s">
        <v>87</v>
      </c>
      <c r="F602" s="24"/>
      <c r="G602" s="24"/>
      <c r="H602" s="24"/>
      <c r="I602" s="24" t="s">
        <v>569</v>
      </c>
      <c r="J602" s="197" t="str">
        <f t="shared" si="31"/>
        <v>840702061</v>
      </c>
      <c r="K602" s="28" t="s">
        <v>2</v>
      </c>
      <c r="L602" s="29">
        <v>6</v>
      </c>
      <c r="M602" s="88"/>
      <c r="N602" s="88"/>
      <c r="O602" s="165"/>
      <c r="P602" s="88"/>
      <c r="Q602" s="29"/>
      <c r="R602" s="30">
        <v>88779</v>
      </c>
      <c r="S602" s="22">
        <f t="shared" si="30"/>
        <v>110361.1749</v>
      </c>
      <c r="T602" s="22"/>
      <c r="U602" s="116"/>
      <c r="V602" s="112"/>
      <c r="W602" s="15"/>
    </row>
    <row r="603" spans="1:25" ht="15.75" customHeight="1" x14ac:dyDescent="0.3">
      <c r="A603" s="24" t="s">
        <v>64</v>
      </c>
      <c r="B603" s="25" t="s">
        <v>170</v>
      </c>
      <c r="C603" s="26">
        <v>1998</v>
      </c>
      <c r="D603" s="27" t="s">
        <v>13</v>
      </c>
      <c r="E603" s="27" t="s">
        <v>345</v>
      </c>
      <c r="F603" s="24"/>
      <c r="G603" s="24"/>
      <c r="H603" s="24"/>
      <c r="I603" s="24" t="s">
        <v>592</v>
      </c>
      <c r="J603" s="197" t="str">
        <f t="shared" si="31"/>
        <v>861902061</v>
      </c>
      <c r="K603" s="28" t="s">
        <v>184</v>
      </c>
      <c r="L603" s="29">
        <v>6</v>
      </c>
      <c r="M603" s="88"/>
      <c r="N603" s="88"/>
      <c r="O603" s="165"/>
      <c r="P603" s="88"/>
      <c r="Q603" s="29"/>
      <c r="R603" s="30">
        <v>13000</v>
      </c>
      <c r="S603" s="22">
        <f t="shared" si="30"/>
        <v>16160.3</v>
      </c>
      <c r="T603" s="22"/>
      <c r="U603" s="116"/>
      <c r="V603" s="112"/>
      <c r="W603" s="15"/>
    </row>
    <row r="604" spans="1:25" ht="15.75" customHeight="1" x14ac:dyDescent="0.3">
      <c r="A604" s="24" t="s">
        <v>67</v>
      </c>
      <c r="B604" s="25" t="s">
        <v>173</v>
      </c>
      <c r="C604" s="26">
        <v>2005</v>
      </c>
      <c r="D604" s="27" t="s">
        <v>87</v>
      </c>
      <c r="E604" s="27" t="s">
        <v>87</v>
      </c>
      <c r="F604" s="24"/>
      <c r="G604" s="24"/>
      <c r="H604" s="24"/>
      <c r="I604" s="24" t="s">
        <v>562</v>
      </c>
      <c r="J604" s="197" t="str">
        <f t="shared" si="31"/>
        <v>852502091</v>
      </c>
      <c r="K604" s="28" t="s">
        <v>235</v>
      </c>
      <c r="L604" s="29">
        <v>6</v>
      </c>
      <c r="M604" s="88"/>
      <c r="N604" s="88"/>
      <c r="O604" s="165"/>
      <c r="P604" s="88"/>
      <c r="Q604" s="29"/>
      <c r="R604" s="30">
        <v>530562</v>
      </c>
      <c r="S604" s="22">
        <f t="shared" ref="S604:S619" si="32">IF(L604=1,R604+R604*$C$627,IF(L604=2,R604+R604*$C$628,IF(L604=3,R604+R604*$C$629,IF(L604=4,R604+R604*$C$630,IF(L604=5,R604+R604*$C$631,IF(L604=6,R604+R604*$C$632))))))</f>
        <v>659541.62219999998</v>
      </c>
      <c r="T604" s="22"/>
      <c r="U604" s="116"/>
      <c r="V604" s="112"/>
      <c r="W604" s="15"/>
    </row>
    <row r="605" spans="1:25" ht="15.75" customHeight="1" x14ac:dyDescent="0.3">
      <c r="A605" s="24" t="s">
        <v>68</v>
      </c>
      <c r="B605" s="25" t="s">
        <v>149</v>
      </c>
      <c r="C605" s="26">
        <v>1987</v>
      </c>
      <c r="D605" s="27" t="s">
        <v>87</v>
      </c>
      <c r="E605" s="27" t="s">
        <v>344</v>
      </c>
      <c r="F605" s="24"/>
      <c r="G605" s="24"/>
      <c r="H605" s="24"/>
      <c r="I605" s="24" t="s">
        <v>562</v>
      </c>
      <c r="J605" s="197" t="str">
        <f t="shared" si="31"/>
        <v>852500411</v>
      </c>
      <c r="K605" s="28" t="s">
        <v>277</v>
      </c>
      <c r="L605" s="29">
        <v>6</v>
      </c>
      <c r="M605" s="88"/>
      <c r="N605" s="88"/>
      <c r="O605" s="165"/>
      <c r="P605" s="88"/>
      <c r="Q605" s="29"/>
      <c r="R605" s="30">
        <v>340000</v>
      </c>
      <c r="S605" s="22">
        <f t="shared" si="32"/>
        <v>422654</v>
      </c>
      <c r="T605" s="22"/>
      <c r="U605" s="116"/>
      <c r="V605" s="112"/>
      <c r="W605" s="15"/>
      <c r="X605" s="32"/>
      <c r="Y605" s="32"/>
    </row>
    <row r="606" spans="1:25" ht="15.75" customHeight="1" x14ac:dyDescent="0.3">
      <c r="A606" s="24" t="s">
        <v>68</v>
      </c>
      <c r="B606" s="25" t="s">
        <v>149</v>
      </c>
      <c r="C606" s="26">
        <v>1987</v>
      </c>
      <c r="D606" s="27" t="s">
        <v>13</v>
      </c>
      <c r="E606" s="27" t="s">
        <v>345</v>
      </c>
      <c r="F606" s="24"/>
      <c r="G606" s="24"/>
      <c r="H606" s="24"/>
      <c r="I606" s="24" t="s">
        <v>592</v>
      </c>
      <c r="J606" s="197" t="str">
        <f t="shared" si="31"/>
        <v>861900411</v>
      </c>
      <c r="K606" s="28" t="s">
        <v>184</v>
      </c>
      <c r="L606" s="29">
        <v>6</v>
      </c>
      <c r="M606" s="88"/>
      <c r="N606" s="88"/>
      <c r="O606" s="165"/>
      <c r="P606" s="88"/>
      <c r="Q606" s="29"/>
      <c r="R606" s="30">
        <v>28980</v>
      </c>
      <c r="S606" s="22">
        <f t="shared" si="32"/>
        <v>36025.038</v>
      </c>
      <c r="T606" s="22"/>
      <c r="U606" s="116"/>
      <c r="V606" s="112"/>
      <c r="W606" s="15"/>
      <c r="X606" s="32"/>
      <c r="Y606" s="32"/>
    </row>
    <row r="607" spans="1:25" ht="15.75" customHeight="1" x14ac:dyDescent="0.3">
      <c r="A607" s="17" t="s">
        <v>69</v>
      </c>
      <c r="B607" s="21" t="s">
        <v>104</v>
      </c>
      <c r="C607" s="18">
        <v>1995</v>
      </c>
      <c r="D607" s="19" t="s">
        <v>13</v>
      </c>
      <c r="E607" s="27" t="s">
        <v>344</v>
      </c>
      <c r="F607" s="24"/>
      <c r="G607" s="24"/>
      <c r="H607" s="24"/>
      <c r="I607" s="24" t="s">
        <v>585</v>
      </c>
      <c r="J607" s="197" t="str">
        <f t="shared" si="31"/>
        <v>862000057</v>
      </c>
      <c r="K607" s="23" t="s">
        <v>184</v>
      </c>
      <c r="L607" s="20">
        <v>6</v>
      </c>
      <c r="M607" s="89"/>
      <c r="N607" s="89"/>
      <c r="O607" s="163"/>
      <c r="P607" s="89"/>
      <c r="Q607" s="20"/>
      <c r="R607" s="30">
        <v>80000</v>
      </c>
      <c r="S607" s="22">
        <f t="shared" si="32"/>
        <v>99448</v>
      </c>
      <c r="T607" s="22"/>
      <c r="U607" s="116"/>
      <c r="V607" s="112"/>
      <c r="W607" s="15"/>
      <c r="X607" s="32"/>
      <c r="Y607" s="32"/>
    </row>
    <row r="608" spans="1:25" ht="15.75" customHeight="1" x14ac:dyDescent="0.3">
      <c r="A608" s="24" t="s">
        <v>72</v>
      </c>
      <c r="B608" s="25" t="s">
        <v>128</v>
      </c>
      <c r="C608" s="26">
        <v>2007</v>
      </c>
      <c r="D608" s="27" t="s">
        <v>87</v>
      </c>
      <c r="E608" s="27" t="s">
        <v>344</v>
      </c>
      <c r="F608" s="24"/>
      <c r="G608" s="24"/>
      <c r="H608" s="24"/>
      <c r="I608" s="24" t="s">
        <v>562</v>
      </c>
      <c r="J608" s="197" t="str">
        <f t="shared" si="31"/>
        <v>852500101</v>
      </c>
      <c r="K608" s="28" t="s">
        <v>1</v>
      </c>
      <c r="L608" s="29">
        <v>6</v>
      </c>
      <c r="M608" s="88"/>
      <c r="N608" s="88"/>
      <c r="O608" s="165"/>
      <c r="P608" s="88"/>
      <c r="Q608" s="29"/>
      <c r="R608" s="30">
        <v>1187868</v>
      </c>
      <c r="S608" s="22">
        <f t="shared" si="32"/>
        <v>1476638.7108</v>
      </c>
      <c r="T608" s="22"/>
      <c r="U608" s="116"/>
      <c r="V608" s="112"/>
      <c r="W608" s="15"/>
      <c r="X608" s="32"/>
      <c r="Y608" s="32"/>
    </row>
    <row r="609" spans="1:25" ht="15.75" customHeight="1" x14ac:dyDescent="0.3">
      <c r="A609" s="24" t="s">
        <v>73</v>
      </c>
      <c r="B609" s="21" t="s">
        <v>113</v>
      </c>
      <c r="C609" s="18">
        <v>2000</v>
      </c>
      <c r="D609" s="19" t="s">
        <v>13</v>
      </c>
      <c r="E609" s="27" t="s">
        <v>345</v>
      </c>
      <c r="F609" s="24"/>
      <c r="G609" s="24"/>
      <c r="H609" s="24"/>
      <c r="I609" s="24" t="s">
        <v>592</v>
      </c>
      <c r="J609" s="197" t="str">
        <f t="shared" si="31"/>
        <v>861900072</v>
      </c>
      <c r="K609" s="23" t="s">
        <v>184</v>
      </c>
      <c r="L609" s="20">
        <v>6</v>
      </c>
      <c r="M609" s="89"/>
      <c r="N609" s="89"/>
      <c r="O609" s="163"/>
      <c r="P609" s="89"/>
      <c r="Q609" s="20"/>
      <c r="R609" s="30">
        <v>30000</v>
      </c>
      <c r="S609" s="22">
        <f t="shared" si="32"/>
        <v>37293</v>
      </c>
      <c r="T609" s="22"/>
      <c r="U609" s="116"/>
      <c r="V609" s="112"/>
      <c r="W609" s="15"/>
      <c r="X609" s="32"/>
      <c r="Y609" s="32"/>
    </row>
    <row r="610" spans="1:25" ht="15.75" customHeight="1" x14ac:dyDescent="0.3">
      <c r="A610" s="24" t="s">
        <v>81</v>
      </c>
      <c r="B610" s="21" t="s">
        <v>152</v>
      </c>
      <c r="C610" s="18">
        <v>1990</v>
      </c>
      <c r="D610" s="19" t="s">
        <v>13</v>
      </c>
      <c r="E610" s="27" t="s">
        <v>344</v>
      </c>
      <c r="F610" s="24"/>
      <c r="G610" s="24"/>
      <c r="H610" s="24"/>
      <c r="I610" s="24" t="s">
        <v>592</v>
      </c>
      <c r="J610" s="197" t="str">
        <f t="shared" si="31"/>
        <v>861900461</v>
      </c>
      <c r="K610" s="23" t="s">
        <v>184</v>
      </c>
      <c r="L610" s="20">
        <v>6</v>
      </c>
      <c r="M610" s="89"/>
      <c r="N610" s="89"/>
      <c r="O610" s="163"/>
      <c r="P610" s="89"/>
      <c r="Q610" s="20"/>
      <c r="R610" s="30">
        <v>194400</v>
      </c>
      <c r="S610" s="22">
        <f t="shared" si="32"/>
        <v>241658.64</v>
      </c>
      <c r="T610" s="22"/>
      <c r="U610" s="116"/>
      <c r="V610" s="112"/>
      <c r="W610" s="15"/>
    </row>
    <row r="611" spans="1:25" ht="15.75" customHeight="1" x14ac:dyDescent="0.3">
      <c r="A611" s="48" t="s">
        <v>81</v>
      </c>
      <c r="B611" s="49" t="s">
        <v>152</v>
      </c>
      <c r="C611" s="50">
        <v>1990</v>
      </c>
      <c r="D611" s="51" t="s">
        <v>12</v>
      </c>
      <c r="E611" s="51" t="s">
        <v>344</v>
      </c>
      <c r="F611" s="48"/>
      <c r="G611" s="48"/>
      <c r="H611" s="48"/>
      <c r="I611" s="48" t="s">
        <v>598</v>
      </c>
      <c r="J611" s="198" t="str">
        <f t="shared" si="31"/>
        <v>861100461</v>
      </c>
      <c r="K611" s="52" t="s">
        <v>294</v>
      </c>
      <c r="L611" s="53">
        <v>6</v>
      </c>
      <c r="M611" s="90"/>
      <c r="N611" s="90" t="s">
        <v>711</v>
      </c>
      <c r="O611" s="162"/>
      <c r="P611" s="90"/>
      <c r="Q611" s="53"/>
      <c r="R611" s="54">
        <v>540000</v>
      </c>
      <c r="S611" s="54">
        <f t="shared" si="32"/>
        <v>671274</v>
      </c>
      <c r="T611" s="22"/>
      <c r="U611" s="116"/>
      <c r="V611" s="112"/>
      <c r="W611" s="15"/>
    </row>
    <row r="612" spans="1:25" ht="15.75" customHeight="1" x14ac:dyDescent="0.3">
      <c r="A612" s="24" t="s">
        <v>78</v>
      </c>
      <c r="B612" s="25" t="s">
        <v>120</v>
      </c>
      <c r="C612" s="26">
        <v>2007</v>
      </c>
      <c r="D612" s="27" t="s">
        <v>87</v>
      </c>
      <c r="E612" s="27" t="s">
        <v>344</v>
      </c>
      <c r="F612" s="24"/>
      <c r="G612" s="24"/>
      <c r="H612" s="24"/>
      <c r="I612" s="24" t="s">
        <v>562</v>
      </c>
      <c r="J612" s="197" t="str">
        <f t="shared" si="31"/>
        <v>852500085</v>
      </c>
      <c r="K612" s="28" t="s">
        <v>1</v>
      </c>
      <c r="L612" s="29">
        <v>6</v>
      </c>
      <c r="M612" s="88"/>
      <c r="N612" s="88"/>
      <c r="O612" s="165"/>
      <c r="P612" s="88"/>
      <c r="Q612" s="29"/>
      <c r="R612" s="30">
        <v>419926</v>
      </c>
      <c r="S612" s="22">
        <f t="shared" si="32"/>
        <v>522010.01060000004</v>
      </c>
      <c r="T612" s="22"/>
      <c r="U612" s="116"/>
      <c r="V612" s="112"/>
      <c r="W612" s="15"/>
      <c r="X612" s="32"/>
      <c r="Y612" s="32"/>
    </row>
    <row r="613" spans="1:25" ht="15.75" customHeight="1" x14ac:dyDescent="0.3">
      <c r="A613" s="24" t="s">
        <v>79</v>
      </c>
      <c r="B613" s="25" t="s">
        <v>131</v>
      </c>
      <c r="C613" s="26">
        <v>2008</v>
      </c>
      <c r="D613" s="27" t="s">
        <v>87</v>
      </c>
      <c r="E613" s="27" t="s">
        <v>87</v>
      </c>
      <c r="F613" s="24"/>
      <c r="G613" s="24"/>
      <c r="H613" s="24"/>
      <c r="I613" s="24" t="s">
        <v>562</v>
      </c>
      <c r="J613" s="197" t="str">
        <f t="shared" si="31"/>
        <v>852500110</v>
      </c>
      <c r="K613" s="28" t="s">
        <v>235</v>
      </c>
      <c r="L613" s="29">
        <v>6</v>
      </c>
      <c r="M613" s="88"/>
      <c r="N613" s="88"/>
      <c r="O613" s="165"/>
      <c r="P613" s="88"/>
      <c r="Q613" s="29"/>
      <c r="R613" s="30">
        <v>706178</v>
      </c>
      <c r="S613" s="22">
        <f t="shared" si="32"/>
        <v>877849.87179999996</v>
      </c>
      <c r="T613" s="22"/>
      <c r="U613" s="116"/>
      <c r="V613" s="112"/>
      <c r="W613" s="15"/>
      <c r="X613" s="32"/>
      <c r="Y613" s="32"/>
    </row>
    <row r="614" spans="1:25" ht="15.75" customHeight="1" x14ac:dyDescent="0.3">
      <c r="A614" s="24" t="s">
        <v>83</v>
      </c>
      <c r="B614" s="21" t="s">
        <v>108</v>
      </c>
      <c r="C614" s="18">
        <v>1998</v>
      </c>
      <c r="D614" s="19" t="s">
        <v>13</v>
      </c>
      <c r="E614" s="27" t="s">
        <v>345</v>
      </c>
      <c r="F614" s="24"/>
      <c r="G614" s="24"/>
      <c r="H614" s="24"/>
      <c r="I614" s="24" t="s">
        <v>592</v>
      </c>
      <c r="J614" s="197" t="str">
        <f t="shared" si="31"/>
        <v>861900063</v>
      </c>
      <c r="K614" s="23" t="s">
        <v>184</v>
      </c>
      <c r="L614" s="20">
        <v>6</v>
      </c>
      <c r="M614" s="89"/>
      <c r="N614" s="89"/>
      <c r="O614" s="163"/>
      <c r="P614" s="89"/>
      <c r="Q614" s="20"/>
      <c r="R614" s="30">
        <v>20000</v>
      </c>
      <c r="S614" s="22">
        <f t="shared" si="32"/>
        <v>24862</v>
      </c>
      <c r="T614" s="22"/>
      <c r="U614" s="116"/>
      <c r="V614" s="112"/>
      <c r="W614" s="32"/>
      <c r="X614" s="32"/>
      <c r="Y614" s="32"/>
    </row>
    <row r="615" spans="1:25" ht="15.75" customHeight="1" x14ac:dyDescent="0.3">
      <c r="A615" s="24" t="s">
        <v>80</v>
      </c>
      <c r="B615" s="21" t="s">
        <v>124</v>
      </c>
      <c r="C615" s="18">
        <v>1958</v>
      </c>
      <c r="D615" s="19" t="s">
        <v>13</v>
      </c>
      <c r="E615" s="27" t="s">
        <v>344</v>
      </c>
      <c r="F615" s="24"/>
      <c r="G615" s="24"/>
      <c r="H615" s="24"/>
      <c r="I615" s="24" t="s">
        <v>592</v>
      </c>
      <c r="J615" s="197" t="str">
        <f t="shared" si="31"/>
        <v>861900091</v>
      </c>
      <c r="K615" s="23" t="s">
        <v>184</v>
      </c>
      <c r="L615" s="20">
        <v>6</v>
      </c>
      <c r="M615" s="89"/>
      <c r="N615" s="89"/>
      <c r="O615" s="163"/>
      <c r="P615" s="89"/>
      <c r="Q615" s="20"/>
      <c r="R615" s="30">
        <v>220000</v>
      </c>
      <c r="S615" s="22">
        <f t="shared" si="32"/>
        <v>273482</v>
      </c>
      <c r="T615" s="22"/>
      <c r="U615" s="116"/>
      <c r="V615" s="112"/>
      <c r="W615" s="15"/>
      <c r="X615" s="32"/>
      <c r="Y615" s="32"/>
    </row>
    <row r="616" spans="1:25" ht="15.75" customHeight="1" x14ac:dyDescent="0.3">
      <c r="A616" s="24" t="s">
        <v>80</v>
      </c>
      <c r="B616" s="25" t="s">
        <v>124</v>
      </c>
      <c r="C616" s="26">
        <v>1958</v>
      </c>
      <c r="D616" s="27" t="s">
        <v>12</v>
      </c>
      <c r="E616" s="27" t="s">
        <v>545</v>
      </c>
      <c r="F616" s="24"/>
      <c r="G616" s="24"/>
      <c r="H616" s="24"/>
      <c r="I616" s="24" t="s">
        <v>567</v>
      </c>
      <c r="J616" s="197" t="str">
        <f t="shared" si="31"/>
        <v>851100091</v>
      </c>
      <c r="K616" s="28" t="s">
        <v>547</v>
      </c>
      <c r="L616" s="29">
        <v>6</v>
      </c>
      <c r="M616" s="88"/>
      <c r="N616" s="88"/>
      <c r="O616" s="165"/>
      <c r="P616" s="88"/>
      <c r="Q616" s="29"/>
      <c r="R616" s="30">
        <v>600000</v>
      </c>
      <c r="S616" s="22">
        <f t="shared" si="32"/>
        <v>745860</v>
      </c>
      <c r="T616" s="22"/>
      <c r="U616" s="116"/>
      <c r="V616" s="112"/>
      <c r="W616" s="15"/>
      <c r="X616" s="32"/>
      <c r="Y616" s="32"/>
    </row>
    <row r="617" spans="1:25" ht="15.75" customHeight="1" x14ac:dyDescent="0.3">
      <c r="A617" s="24" t="s">
        <v>84</v>
      </c>
      <c r="B617" s="25" t="s">
        <v>123</v>
      </c>
      <c r="C617" s="26">
        <v>2006</v>
      </c>
      <c r="D617" s="27" t="s">
        <v>87</v>
      </c>
      <c r="E617" s="27" t="s">
        <v>344</v>
      </c>
      <c r="F617" s="24"/>
      <c r="G617" s="24"/>
      <c r="H617" s="24"/>
      <c r="I617" s="24" t="s">
        <v>562</v>
      </c>
      <c r="J617" s="197" t="str">
        <f t="shared" si="31"/>
        <v>852500090</v>
      </c>
      <c r="K617" s="28" t="s">
        <v>1</v>
      </c>
      <c r="L617" s="29">
        <v>6</v>
      </c>
      <c r="M617" s="88"/>
      <c r="N617" s="88"/>
      <c r="O617" s="165"/>
      <c r="P617" s="88"/>
      <c r="Q617" s="29"/>
      <c r="R617" s="30">
        <v>1187868</v>
      </c>
      <c r="S617" s="22">
        <f t="shared" si="32"/>
        <v>1476638.7108</v>
      </c>
      <c r="T617" s="22"/>
      <c r="U617" s="116"/>
      <c r="V617" s="112"/>
      <c r="W617" s="15"/>
      <c r="X617" s="32"/>
      <c r="Y617" s="32"/>
    </row>
    <row r="618" spans="1:25" ht="15.75" customHeight="1" x14ac:dyDescent="0.3">
      <c r="A618" s="24" t="s">
        <v>84</v>
      </c>
      <c r="B618" s="25" t="s">
        <v>123</v>
      </c>
      <c r="C618" s="26">
        <v>2006</v>
      </c>
      <c r="D618" s="27" t="s">
        <v>87</v>
      </c>
      <c r="E618" s="27" t="s">
        <v>87</v>
      </c>
      <c r="F618" s="24"/>
      <c r="G618" s="24"/>
      <c r="H618" s="24"/>
      <c r="I618" s="24" t="s">
        <v>569</v>
      </c>
      <c r="J618" s="197" t="str">
        <f t="shared" si="31"/>
        <v>840700090</v>
      </c>
      <c r="K618" s="28" t="s">
        <v>4</v>
      </c>
      <c r="L618" s="29">
        <v>6</v>
      </c>
      <c r="M618" s="88"/>
      <c r="N618" s="88"/>
      <c r="O618" s="165"/>
      <c r="P618" s="88"/>
      <c r="Q618" s="29"/>
      <c r="R618" s="30">
        <v>88779</v>
      </c>
      <c r="S618" s="22">
        <f t="shared" si="32"/>
        <v>110361.1749</v>
      </c>
      <c r="T618" s="22"/>
      <c r="U618" s="116"/>
      <c r="V618" s="112"/>
      <c r="W618" s="15"/>
      <c r="X618" s="32"/>
      <c r="Y618" s="32"/>
    </row>
    <row r="619" spans="1:25" ht="15.75" customHeight="1" x14ac:dyDescent="0.3">
      <c r="A619" s="160" t="s">
        <v>85</v>
      </c>
      <c r="B619" s="21" t="s">
        <v>135</v>
      </c>
      <c r="C619" s="18">
        <v>1977</v>
      </c>
      <c r="D619" s="19" t="s">
        <v>13</v>
      </c>
      <c r="E619" s="27" t="s">
        <v>344</v>
      </c>
      <c r="F619" s="24"/>
      <c r="G619" s="24"/>
      <c r="H619" s="24"/>
      <c r="I619" s="24" t="s">
        <v>592</v>
      </c>
      <c r="J619" s="197" t="str">
        <f t="shared" si="31"/>
        <v>861900132</v>
      </c>
      <c r="K619" s="23" t="s">
        <v>184</v>
      </c>
      <c r="L619" s="20">
        <v>6</v>
      </c>
      <c r="M619" s="89"/>
      <c r="N619" s="89"/>
      <c r="O619" s="163"/>
      <c r="P619" s="89"/>
      <c r="Q619" s="20"/>
      <c r="R619" s="30">
        <v>432000</v>
      </c>
      <c r="S619" s="22">
        <f t="shared" si="32"/>
        <v>537019.19999999995</v>
      </c>
      <c r="T619" s="22"/>
      <c r="U619" s="116"/>
      <c r="V619" s="112"/>
      <c r="W619" s="15"/>
      <c r="X619" s="32"/>
      <c r="Y619" s="32"/>
    </row>
    <row r="620" spans="1:25" ht="15.75" customHeight="1" x14ac:dyDescent="0.3">
      <c r="A620" s="181" t="s">
        <v>74</v>
      </c>
      <c r="B620" s="61" t="s">
        <v>180</v>
      </c>
      <c r="C620" s="62"/>
      <c r="D620" s="63" t="s">
        <v>351</v>
      </c>
      <c r="E620" s="63" t="s">
        <v>351</v>
      </c>
      <c r="F620" s="60"/>
      <c r="G620" s="60"/>
      <c r="H620" s="60"/>
      <c r="I620" s="60" t="s">
        <v>623</v>
      </c>
      <c r="J620" s="195" t="str">
        <f t="shared" si="31"/>
        <v>842209032</v>
      </c>
      <c r="K620" s="64" t="s">
        <v>625</v>
      </c>
      <c r="L620" s="65"/>
      <c r="M620" s="86" t="s">
        <v>456</v>
      </c>
      <c r="N620" s="86" t="s">
        <v>624</v>
      </c>
      <c r="O620" s="177">
        <v>200000</v>
      </c>
      <c r="P620" s="86"/>
      <c r="Q620" s="65"/>
      <c r="R620" s="66"/>
      <c r="S620" s="66"/>
      <c r="T620" s="22"/>
      <c r="U620" s="116"/>
      <c r="V620" s="111"/>
      <c r="W620" s="15"/>
    </row>
    <row r="621" spans="1:25" ht="15.75" customHeight="1" x14ac:dyDescent="0.3">
      <c r="A621" s="60" t="s">
        <v>633</v>
      </c>
      <c r="B621" s="61" t="s">
        <v>180</v>
      </c>
      <c r="C621" s="62"/>
      <c r="D621" s="63" t="s">
        <v>91</v>
      </c>
      <c r="E621" s="63" t="s">
        <v>91</v>
      </c>
      <c r="F621" s="60"/>
      <c r="G621" s="60"/>
      <c r="H621" s="60"/>
      <c r="I621" s="60" t="s">
        <v>646</v>
      </c>
      <c r="J621" s="195" t="str">
        <f t="shared" si="31"/>
        <v>840809420</v>
      </c>
      <c r="K621" s="64" t="s">
        <v>647</v>
      </c>
      <c r="L621" s="65"/>
      <c r="M621" s="86" t="s">
        <v>456</v>
      </c>
      <c r="N621" s="86" t="s">
        <v>572</v>
      </c>
      <c r="O621" s="164">
        <v>1430000</v>
      </c>
      <c r="P621" s="86"/>
      <c r="Q621" s="65"/>
      <c r="R621" s="66"/>
      <c r="S621" s="66"/>
      <c r="T621" s="22"/>
      <c r="U621" s="116"/>
      <c r="V621" s="111"/>
    </row>
    <row r="622" spans="1:25" ht="15.75" customHeight="1" x14ac:dyDescent="0.3">
      <c r="A622" s="60" t="s">
        <v>633</v>
      </c>
      <c r="B622" s="61" t="s">
        <v>180</v>
      </c>
      <c r="C622" s="62"/>
      <c r="D622" s="63" t="s">
        <v>91</v>
      </c>
      <c r="E622" s="63" t="s">
        <v>91</v>
      </c>
      <c r="F622" s="60"/>
      <c r="G622" s="60"/>
      <c r="H622" s="60"/>
      <c r="I622" s="60" t="s">
        <v>645</v>
      </c>
      <c r="J622" s="195" t="str">
        <f t="shared" si="31"/>
        <v>840609420</v>
      </c>
      <c r="K622" s="64" t="s">
        <v>644</v>
      </c>
      <c r="L622" s="65"/>
      <c r="M622" s="86" t="s">
        <v>456</v>
      </c>
      <c r="N622" s="86" t="s">
        <v>587</v>
      </c>
      <c r="O622" s="164">
        <v>4000000</v>
      </c>
      <c r="P622" s="86"/>
      <c r="Q622" s="65"/>
      <c r="R622" s="66"/>
      <c r="S622" s="66"/>
      <c r="T622" s="22"/>
      <c r="U622" s="116"/>
      <c r="V622" s="111"/>
    </row>
    <row r="623" spans="1:25" ht="15.75" customHeight="1" x14ac:dyDescent="0.3">
      <c r="A623" s="60" t="s">
        <v>53</v>
      </c>
      <c r="B623" s="61" t="s">
        <v>92</v>
      </c>
      <c r="C623" s="62">
        <v>1964</v>
      </c>
      <c r="D623" s="63" t="s">
        <v>12</v>
      </c>
      <c r="E623" s="63" t="s">
        <v>344</v>
      </c>
      <c r="F623" s="60"/>
      <c r="G623" s="60"/>
      <c r="H623" s="60"/>
      <c r="I623" s="60" t="s">
        <v>595</v>
      </c>
      <c r="J623" s="195" t="str">
        <f t="shared" si="31"/>
        <v>850000031</v>
      </c>
      <c r="K623" s="192" t="s">
        <v>716</v>
      </c>
      <c r="L623" s="196"/>
      <c r="M623" s="86" t="s">
        <v>717</v>
      </c>
      <c r="N623" s="86" t="s">
        <v>558</v>
      </c>
      <c r="O623" s="164">
        <v>129375</v>
      </c>
      <c r="P623" s="86"/>
      <c r="Q623" s="65"/>
      <c r="R623" s="66"/>
      <c r="S623" s="66"/>
      <c r="T623" s="22"/>
      <c r="U623" s="116"/>
      <c r="V623" s="111"/>
      <c r="W623" s="15"/>
      <c r="X623" s="32"/>
      <c r="Y623" s="32"/>
    </row>
    <row r="624" spans="1:25" ht="15.75" customHeight="1" x14ac:dyDescent="0.3">
      <c r="A624" s="147"/>
      <c r="B624" s="131"/>
      <c r="C624" s="132"/>
      <c r="D624" s="121"/>
      <c r="E624" s="120"/>
      <c r="F624" s="120"/>
      <c r="G624" s="120"/>
      <c r="H624" s="120"/>
      <c r="I624" s="120"/>
      <c r="J624" s="120"/>
      <c r="K624" s="133"/>
      <c r="L624" s="134"/>
      <c r="M624" s="135"/>
      <c r="N624" s="135"/>
      <c r="O624" s="169"/>
      <c r="P624" s="135"/>
      <c r="Q624" s="134"/>
      <c r="R624" s="123"/>
      <c r="S624" s="123"/>
      <c r="T624" s="123"/>
      <c r="U624" s="122"/>
      <c r="V624" s="124"/>
    </row>
    <row r="625" spans="1:23" ht="15.75" customHeight="1" x14ac:dyDescent="0.3">
      <c r="A625" s="146"/>
      <c r="B625" s="131"/>
      <c r="C625" s="132"/>
      <c r="D625" s="121"/>
      <c r="E625" s="120"/>
      <c r="F625" s="120"/>
      <c r="G625" s="120"/>
      <c r="H625" s="120"/>
      <c r="I625" s="120"/>
      <c r="J625" s="120"/>
      <c r="K625" s="133"/>
      <c r="L625" s="134"/>
      <c r="M625" s="135"/>
      <c r="N625" s="135"/>
      <c r="O625" s="169"/>
      <c r="P625" s="135"/>
      <c r="Q625" s="134"/>
      <c r="R625" s="123"/>
      <c r="S625" s="123"/>
      <c r="T625" s="123"/>
      <c r="U625" s="122"/>
      <c r="V625" s="124"/>
    </row>
    <row r="626" spans="1:23" ht="15.75" customHeight="1" x14ac:dyDescent="0.3">
      <c r="A626" s="43" t="s">
        <v>221</v>
      </c>
      <c r="B626" s="36" t="s">
        <v>222</v>
      </c>
      <c r="C626" s="16" t="s">
        <v>311</v>
      </c>
      <c r="D626" s="144"/>
      <c r="E626" s="125"/>
      <c r="F626" s="125"/>
      <c r="G626" s="145"/>
      <c r="H626" s="125"/>
      <c r="I626" s="125"/>
      <c r="J626" s="125"/>
      <c r="K626" s="45" t="s">
        <v>300</v>
      </c>
      <c r="L626" s="46" t="s">
        <v>307</v>
      </c>
      <c r="M626" s="46"/>
      <c r="N626" s="46"/>
      <c r="O626" s="170"/>
      <c r="P626" s="46"/>
      <c r="Q626" s="46"/>
      <c r="R626" s="47">
        <f>SUM(R2:R623)</f>
        <v>1090750084.7225001</v>
      </c>
      <c r="S626" s="47">
        <f>SUM(S2:S623)</f>
        <v>1166898794.3552639</v>
      </c>
      <c r="T626" s="85"/>
      <c r="U626" s="69"/>
      <c r="V626" s="124"/>
    </row>
    <row r="627" spans="1:23" s="32" customFormat="1" ht="15.75" customHeight="1" x14ac:dyDescent="0.3">
      <c r="A627" s="16">
        <v>1</v>
      </c>
      <c r="B627" s="126" t="s">
        <v>223</v>
      </c>
      <c r="C627" s="127">
        <v>0</v>
      </c>
      <c r="D627" s="144"/>
      <c r="E627" s="125"/>
      <c r="F627" s="125"/>
      <c r="G627" s="145"/>
      <c r="H627" s="125"/>
      <c r="I627" s="125"/>
      <c r="J627" s="125"/>
      <c r="K627" s="128" t="s">
        <v>301</v>
      </c>
      <c r="L627" s="129">
        <v>1</v>
      </c>
      <c r="M627" s="129"/>
      <c r="N627" s="129"/>
      <c r="O627" s="171"/>
      <c r="P627" s="129"/>
      <c r="Q627" s="129"/>
      <c r="R627" s="130">
        <f>SUMIF(L1:L623,"1",R1:R623)</f>
        <v>292053206.72500002</v>
      </c>
      <c r="S627" s="130">
        <f>SUMIF(L1:L623,"1",S1:S623)</f>
        <v>292053206.72500002</v>
      </c>
      <c r="T627" s="85"/>
      <c r="U627" s="69"/>
      <c r="V627" s="124"/>
      <c r="W627" s="15"/>
    </row>
    <row r="628" spans="1:23" s="32" customFormat="1" ht="15.75" customHeight="1" x14ac:dyDescent="0.3">
      <c r="A628" s="16">
        <v>2</v>
      </c>
      <c r="B628" s="31" t="s">
        <v>224</v>
      </c>
      <c r="C628" s="42">
        <v>4.4499999999999998E-2</v>
      </c>
      <c r="D628" s="144"/>
      <c r="E628" s="125"/>
      <c r="F628" s="125"/>
      <c r="G628" s="145"/>
      <c r="H628" s="125"/>
      <c r="I628" s="125"/>
      <c r="J628" s="125"/>
      <c r="K628" s="45" t="s">
        <v>302</v>
      </c>
      <c r="L628" s="46">
        <v>2</v>
      </c>
      <c r="M628" s="46"/>
      <c r="N628" s="46"/>
      <c r="O628" s="170"/>
      <c r="P628" s="46"/>
      <c r="Q628" s="46"/>
      <c r="R628" s="47">
        <f>SUMIF(L1:L623,"2",R1:R623)</f>
        <v>159697302.2475</v>
      </c>
      <c r="S628" s="47">
        <f>SUMIF(L1:L623,"2",S1:S623)</f>
        <v>164003074.33201373</v>
      </c>
      <c r="T628" s="85"/>
      <c r="U628" s="69"/>
      <c r="V628" s="124"/>
      <c r="W628" s="15"/>
    </row>
    <row r="629" spans="1:23" s="32" customFormat="1" ht="15.75" customHeight="1" x14ac:dyDescent="0.3">
      <c r="A629" s="16">
        <v>3</v>
      </c>
      <c r="B629" s="31" t="s">
        <v>335</v>
      </c>
      <c r="C629" s="42">
        <v>9.0899999999999995E-2</v>
      </c>
      <c r="D629" s="144"/>
      <c r="E629" s="125"/>
      <c r="F629" s="125"/>
      <c r="G629" s="145"/>
      <c r="H629" s="125"/>
      <c r="I629" s="125"/>
      <c r="J629" s="125"/>
      <c r="K629" s="45" t="s">
        <v>303</v>
      </c>
      <c r="L629" s="46">
        <v>3</v>
      </c>
      <c r="M629" s="46"/>
      <c r="N629" s="46"/>
      <c r="O629" s="170"/>
      <c r="P629" s="46"/>
      <c r="Q629" s="46"/>
      <c r="R629" s="47">
        <f>SUMIF(L1:L623,"3",R1:R623)</f>
        <v>158333382</v>
      </c>
      <c r="S629" s="47">
        <f>SUMIF(L1:L623,"3",S1:S623)</f>
        <v>168149926.97460002</v>
      </c>
      <c r="T629" s="85"/>
      <c r="U629" s="69"/>
      <c r="V629" s="124"/>
      <c r="W629" s="15"/>
    </row>
    <row r="630" spans="1:23" ht="15.75" customHeight="1" x14ac:dyDescent="0.3">
      <c r="A630" s="16">
        <v>4</v>
      </c>
      <c r="B630" s="31" t="s">
        <v>225</v>
      </c>
      <c r="C630" s="42">
        <v>0.13950000000000001</v>
      </c>
      <c r="D630" s="144"/>
      <c r="E630" s="125"/>
      <c r="F630" s="125"/>
      <c r="G630" s="145"/>
      <c r="H630" s="125"/>
      <c r="I630" s="125"/>
      <c r="J630" s="125"/>
      <c r="K630" s="45" t="s">
        <v>304</v>
      </c>
      <c r="L630" s="46">
        <v>4</v>
      </c>
      <c r="M630" s="46"/>
      <c r="N630" s="46"/>
      <c r="O630" s="170"/>
      <c r="P630" s="46"/>
      <c r="Q630" s="46"/>
      <c r="R630" s="47">
        <f>SUMIF(L1:L623,"4",R1:R623)</f>
        <v>144911533</v>
      </c>
      <c r="S630" s="47">
        <f>SUMIF(L1:L623,"4",S1:S623)</f>
        <v>157515337.49349999</v>
      </c>
      <c r="T630" s="85"/>
      <c r="U630" s="69"/>
      <c r="V630" s="124"/>
      <c r="W630" s="15"/>
    </row>
    <row r="631" spans="1:23" ht="15.75" customHeight="1" x14ac:dyDescent="0.3">
      <c r="A631" s="16">
        <v>5</v>
      </c>
      <c r="B631" s="31" t="s">
        <v>226</v>
      </c>
      <c r="C631" s="42">
        <v>0.19020000000000001</v>
      </c>
      <c r="D631" s="144"/>
      <c r="E631" s="125"/>
      <c r="F631" s="125"/>
      <c r="G631" s="145"/>
      <c r="H631" s="125"/>
      <c r="I631" s="125"/>
      <c r="J631" s="125"/>
      <c r="K631" s="45" t="s">
        <v>305</v>
      </c>
      <c r="L631" s="46">
        <v>5</v>
      </c>
      <c r="M631" s="46"/>
      <c r="N631" s="46"/>
      <c r="O631" s="170"/>
      <c r="P631" s="46"/>
      <c r="Q631" s="46"/>
      <c r="R631" s="47">
        <f>SUMIF(L1:L623,"5",R1:R623)</f>
        <v>192508477.75</v>
      </c>
      <c r="S631" s="47">
        <f>SUMIF(L1:L623,"5",S1:S623)</f>
        <v>219490521.11784998</v>
      </c>
      <c r="T631" s="85"/>
      <c r="U631" s="69"/>
      <c r="V631" s="124"/>
    </row>
    <row r="632" spans="1:23" ht="15.75" customHeight="1" x14ac:dyDescent="0.3">
      <c r="A632" s="16">
        <v>6</v>
      </c>
      <c r="B632" s="31" t="s">
        <v>227</v>
      </c>
      <c r="C632" s="42">
        <v>0.24310000000000001</v>
      </c>
      <c r="D632" s="144"/>
      <c r="E632" s="125"/>
      <c r="F632" s="125"/>
      <c r="G632" s="145"/>
      <c r="H632" s="125"/>
      <c r="I632" s="125"/>
      <c r="J632" s="125"/>
      <c r="K632" s="45" t="s">
        <v>306</v>
      </c>
      <c r="L632" s="46">
        <v>6</v>
      </c>
      <c r="M632" s="46"/>
      <c r="N632" s="46"/>
      <c r="O632" s="170"/>
      <c r="P632" s="46"/>
      <c r="Q632" s="46"/>
      <c r="R632" s="47">
        <f>SUMIF(L1:L623,"6",R1:R623)</f>
        <v>143246183</v>
      </c>
      <c r="S632" s="47">
        <f>SUMIF(L1:L623,"6",S1:S623)</f>
        <v>165686727.71229997</v>
      </c>
      <c r="T632" s="85"/>
      <c r="U632" s="69"/>
      <c r="V632" s="124"/>
    </row>
    <row r="633" spans="1:23" ht="15.75" customHeight="1" x14ac:dyDescent="0.3">
      <c r="A633" s="136"/>
      <c r="B633" s="137"/>
      <c r="C633" s="138"/>
      <c r="D633" s="125"/>
      <c r="E633" s="125"/>
      <c r="F633" s="125"/>
      <c r="G633" s="125"/>
      <c r="H633" s="125"/>
      <c r="I633" s="125"/>
      <c r="J633" s="125"/>
      <c r="K633" s="139"/>
      <c r="L633" s="140"/>
      <c r="M633" s="140"/>
      <c r="N633" s="140"/>
      <c r="O633" s="172"/>
      <c r="P633" s="140"/>
      <c r="Q633" s="140"/>
      <c r="R633" s="85"/>
      <c r="S633" s="85"/>
      <c r="T633" s="85"/>
      <c r="U633" s="69"/>
      <c r="V633" s="124"/>
    </row>
    <row r="634" spans="1:23" ht="15.75" customHeight="1" x14ac:dyDescent="0.3">
      <c r="A634" s="141"/>
      <c r="B634" s="142"/>
      <c r="C634" s="125" t="s">
        <v>367</v>
      </c>
      <c r="D634" s="139" t="s">
        <v>509</v>
      </c>
      <c r="E634" s="125"/>
      <c r="F634" s="125"/>
      <c r="G634" s="125"/>
      <c r="H634" s="125"/>
      <c r="I634" s="125"/>
      <c r="J634" s="125"/>
      <c r="K634" s="139"/>
      <c r="L634" s="140"/>
      <c r="M634" s="140"/>
      <c r="N634" s="140"/>
      <c r="O634" s="172"/>
      <c r="P634" s="140"/>
      <c r="Q634" s="140"/>
      <c r="R634" s="85"/>
      <c r="S634" s="85"/>
    </row>
    <row r="635" spans="1:23" ht="15.75" customHeight="1" x14ac:dyDescent="0.3">
      <c r="A635" s="141"/>
      <c r="B635" s="143"/>
      <c r="C635" s="125" t="s">
        <v>367</v>
      </c>
      <c r="D635" s="139" t="s">
        <v>405</v>
      </c>
      <c r="E635" s="125"/>
      <c r="F635" s="125"/>
      <c r="G635" s="125"/>
      <c r="H635" s="125"/>
      <c r="I635" s="125"/>
      <c r="J635" s="125"/>
      <c r="K635" s="139"/>
      <c r="L635" s="140"/>
      <c r="M635" s="140"/>
      <c r="N635" s="140"/>
      <c r="O635" s="172"/>
      <c r="P635" s="140"/>
      <c r="Q635" s="140"/>
      <c r="R635" s="85"/>
      <c r="S635" s="85"/>
    </row>
  </sheetData>
  <sortState ref="A2:Z623">
    <sortCondition ref="L2:L623"/>
    <sortCondition ref="B2:B623"/>
  </sortState>
  <printOptions horizontalCentered="1"/>
  <pageMargins left="0.25" right="0.25" top="1" bottom="0.4" header="0.65" footer="0.2"/>
  <pageSetup paperSize="5" scale="90" fitToHeight="0" orientation="landscape" r:id="rId1"/>
  <headerFooter>
    <oddHeader xml:space="preserve">&amp;C&amp;"Arial Black,Bold"&amp;12District School Board of Pasco County Twelve Year Capital Plan  2013-2025
</oddHeader>
    <oddFooter>&amp;LSorted by School/Project Description&amp;CRevised 3-3-2014&amp;RPage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3"/>
  <sheetViews>
    <sheetView zoomScale="115" zoomScaleNormal="115" workbookViewId="0">
      <pane xSplit="1" ySplit="1" topLeftCell="B291" activePane="bottomRight" state="frozen"/>
      <selection pane="topRight" activeCell="B1" sqref="B1"/>
      <selection pane="bottomLeft" activeCell="A2" sqref="A2"/>
      <selection pane="bottomRight" activeCell="B4" sqref="B3:B4"/>
    </sheetView>
  </sheetViews>
  <sheetFormatPr defaultRowHeight="15.75" customHeight="1" x14ac:dyDescent="0.3"/>
  <cols>
    <col min="1" max="1" width="7.33203125" style="11" customWidth="1"/>
    <col min="2" max="2" width="19.109375" customWidth="1"/>
    <col min="3" max="3" width="6.6640625" customWidth="1"/>
    <col min="4" max="5" width="9.109375" style="5" customWidth="1"/>
    <col min="6" max="6" width="9.88671875" style="5" hidden="1" customWidth="1"/>
    <col min="7" max="7" width="9.109375" style="5" hidden="1" customWidth="1"/>
    <col min="8" max="8" width="9.109375" style="5" customWidth="1"/>
    <col min="9" max="9" width="49.5546875" style="7" customWidth="1"/>
    <col min="10" max="12" width="7.44140625" style="12" customWidth="1"/>
    <col min="13" max="13" width="11" style="173" bestFit="1" customWidth="1"/>
    <col min="14" max="14" width="8.109375" style="12" customWidth="1"/>
    <col min="15" max="15" width="11.44140625" style="12" customWidth="1"/>
    <col min="16" max="16" width="17.44140625" style="1" customWidth="1"/>
    <col min="17" max="17" width="17.33203125" style="1" customWidth="1"/>
    <col min="18" max="18" width="15.44140625" style="1" customWidth="1"/>
    <col min="19" max="19" width="14.33203125" style="70" customWidth="1"/>
    <col min="20" max="20" width="19.6640625" style="71" customWidth="1"/>
    <col min="21" max="21" width="10.5546875" customWidth="1"/>
    <col min="22" max="22" width="11" customWidth="1"/>
  </cols>
  <sheetData>
    <row r="1" spans="1:21" ht="15.75" customHeight="1" x14ac:dyDescent="0.3">
      <c r="A1" s="10" t="s">
        <v>99</v>
      </c>
      <c r="B1" s="3" t="s">
        <v>98</v>
      </c>
      <c r="C1" s="8" t="s">
        <v>100</v>
      </c>
      <c r="D1" s="9" t="s">
        <v>101</v>
      </c>
      <c r="E1" s="9" t="s">
        <v>333</v>
      </c>
      <c r="F1" s="9" t="s">
        <v>543</v>
      </c>
      <c r="G1" s="9" t="s">
        <v>542</v>
      </c>
      <c r="H1" s="9" t="s">
        <v>554</v>
      </c>
      <c r="I1" s="6" t="s">
        <v>102</v>
      </c>
      <c r="J1" s="13" t="s">
        <v>103</v>
      </c>
      <c r="K1" s="13" t="s">
        <v>452</v>
      </c>
      <c r="L1" s="13" t="s">
        <v>555</v>
      </c>
      <c r="M1" s="161" t="s">
        <v>556</v>
      </c>
      <c r="N1" s="13" t="s">
        <v>494</v>
      </c>
      <c r="O1" s="13" t="s">
        <v>454</v>
      </c>
      <c r="P1" s="4" t="s">
        <v>308</v>
      </c>
      <c r="Q1" s="44" t="s">
        <v>334</v>
      </c>
      <c r="R1" s="44" t="s">
        <v>453</v>
      </c>
      <c r="S1" s="68" t="s">
        <v>442</v>
      </c>
      <c r="T1" s="68" t="s">
        <v>435</v>
      </c>
    </row>
    <row r="2" spans="1:21" s="14" customFormat="1" ht="15.75" customHeight="1" x14ac:dyDescent="0.3">
      <c r="A2" s="60" t="s">
        <v>627</v>
      </c>
      <c r="B2" s="61" t="s">
        <v>180</v>
      </c>
      <c r="C2" s="62"/>
      <c r="D2" s="63" t="s">
        <v>351</v>
      </c>
      <c r="E2" s="63" t="s">
        <v>351</v>
      </c>
      <c r="F2" s="60"/>
      <c r="G2" s="60"/>
      <c r="H2" s="60" t="s">
        <v>628</v>
      </c>
      <c r="I2" s="64" t="s">
        <v>352</v>
      </c>
      <c r="J2" s="65">
        <v>1</v>
      </c>
      <c r="K2" s="86" t="s">
        <v>456</v>
      </c>
      <c r="L2" s="174" t="s">
        <v>629</v>
      </c>
      <c r="M2" s="164">
        <v>34821519</v>
      </c>
      <c r="N2" s="86"/>
      <c r="O2" s="65"/>
      <c r="P2" s="66">
        <v>38816856</v>
      </c>
      <c r="Q2" s="66">
        <f>IF(J2=1,P2+P2*$C$622,IF(J2=2,P2+P2*$C$623,IF(J2=3,P2+P2*$C$624,IF(J2=4,P2+P2*$C$625,IF(J2=5,P2+P2*$C$626,IF(J2=6,P2+P2*$C$627))))))</f>
        <v>38816856</v>
      </c>
      <c r="R2" s="22"/>
      <c r="S2" s="30"/>
      <c r="T2" s="111"/>
    </row>
    <row r="3" spans="1:21" ht="15.75" customHeight="1" x14ac:dyDescent="0.3">
      <c r="A3" s="60" t="s">
        <v>627</v>
      </c>
      <c r="B3" s="61" t="s">
        <v>180</v>
      </c>
      <c r="C3" s="62"/>
      <c r="D3" s="63" t="s">
        <v>351</v>
      </c>
      <c r="E3" s="63" t="s">
        <v>351</v>
      </c>
      <c r="F3" s="60"/>
      <c r="G3" s="60"/>
      <c r="H3" s="60" t="s">
        <v>628</v>
      </c>
      <c r="I3" s="64" t="s">
        <v>356</v>
      </c>
      <c r="J3" s="65">
        <v>1</v>
      </c>
      <c r="K3" s="86" t="s">
        <v>456</v>
      </c>
      <c r="L3" s="86" t="s">
        <v>572</v>
      </c>
      <c r="M3" s="164">
        <v>827000</v>
      </c>
      <c r="N3" s="86"/>
      <c r="O3" s="65"/>
      <c r="P3" s="66">
        <v>827000</v>
      </c>
      <c r="Q3" s="66">
        <f>IF(J3=1,P3+P3*$C$622,IF(J3=2,P3+P3*$C$623,IF(J3=3,P3+P3*$C$624,IF(J3=4,P3+P3*$C$625,IF(J3=5,P3+P3*$C$626,IF(J3=6,P3+P3*$C$627))))))</f>
        <v>827000</v>
      </c>
      <c r="R3" s="22"/>
      <c r="S3" s="30"/>
      <c r="T3" s="111"/>
    </row>
    <row r="4" spans="1:21" s="32" customFormat="1" ht="15.75" customHeight="1" x14ac:dyDescent="0.3">
      <c r="A4" s="17" t="s">
        <v>627</v>
      </c>
      <c r="B4" s="21" t="s">
        <v>180</v>
      </c>
      <c r="C4" s="18"/>
      <c r="D4" s="19" t="s">
        <v>351</v>
      </c>
      <c r="E4" s="27" t="s">
        <v>351</v>
      </c>
      <c r="F4" s="24"/>
      <c r="G4" s="24"/>
      <c r="H4" s="24" t="s">
        <v>628</v>
      </c>
      <c r="I4" s="23" t="s">
        <v>352</v>
      </c>
      <c r="J4" s="20">
        <v>2</v>
      </c>
      <c r="K4" s="89"/>
      <c r="L4" s="89"/>
      <c r="M4" s="163"/>
      <c r="N4" s="89"/>
      <c r="O4" s="20"/>
      <c r="P4" s="30">
        <v>62938379</v>
      </c>
      <c r="Q4" s="22">
        <v>62938379</v>
      </c>
      <c r="R4" s="22"/>
      <c r="S4" s="30"/>
      <c r="T4" s="111"/>
    </row>
    <row r="5" spans="1:21" ht="15.75" customHeight="1" x14ac:dyDescent="0.3">
      <c r="A5" s="17" t="s">
        <v>627</v>
      </c>
      <c r="B5" s="21" t="s">
        <v>180</v>
      </c>
      <c r="C5" s="18"/>
      <c r="D5" s="19" t="s">
        <v>351</v>
      </c>
      <c r="E5" s="27" t="s">
        <v>351</v>
      </c>
      <c r="F5" s="24"/>
      <c r="G5" s="24"/>
      <c r="H5" s="24" t="s">
        <v>628</v>
      </c>
      <c r="I5" s="23" t="s">
        <v>352</v>
      </c>
      <c r="J5" s="20">
        <v>3</v>
      </c>
      <c r="K5" s="89"/>
      <c r="L5" s="89"/>
      <c r="M5" s="163"/>
      <c r="N5" s="89"/>
      <c r="O5" s="20"/>
      <c r="P5" s="30">
        <v>50340588</v>
      </c>
      <c r="Q5" s="22">
        <v>50340588</v>
      </c>
      <c r="R5" s="22"/>
      <c r="S5" s="30"/>
      <c r="T5" s="111"/>
    </row>
    <row r="6" spans="1:21" ht="15.75" customHeight="1" x14ac:dyDescent="0.3">
      <c r="A6" s="17" t="s">
        <v>627</v>
      </c>
      <c r="B6" s="21" t="s">
        <v>180</v>
      </c>
      <c r="C6" s="18"/>
      <c r="D6" s="19" t="s">
        <v>351</v>
      </c>
      <c r="E6" s="27" t="s">
        <v>351</v>
      </c>
      <c r="F6" s="24"/>
      <c r="G6" s="24"/>
      <c r="H6" s="24" t="s">
        <v>628</v>
      </c>
      <c r="I6" s="23" t="s">
        <v>352</v>
      </c>
      <c r="J6" s="20">
        <v>4</v>
      </c>
      <c r="K6" s="89"/>
      <c r="L6" s="89"/>
      <c r="M6" s="163"/>
      <c r="N6" s="89"/>
      <c r="O6" s="20"/>
      <c r="P6" s="30">
        <v>54561680</v>
      </c>
      <c r="Q6" s="22">
        <v>54561680</v>
      </c>
      <c r="R6" s="22"/>
      <c r="S6" s="30"/>
      <c r="T6" s="111"/>
    </row>
    <row r="7" spans="1:21" s="32" customFormat="1" ht="15.75" customHeight="1" x14ac:dyDescent="0.3">
      <c r="A7" s="17" t="s">
        <v>627</v>
      </c>
      <c r="B7" s="21" t="s">
        <v>180</v>
      </c>
      <c r="C7" s="18"/>
      <c r="D7" s="19" t="s">
        <v>351</v>
      </c>
      <c r="E7" s="27" t="s">
        <v>351</v>
      </c>
      <c r="F7" s="24"/>
      <c r="G7" s="24"/>
      <c r="H7" s="24" t="s">
        <v>628</v>
      </c>
      <c r="I7" s="23" t="s">
        <v>352</v>
      </c>
      <c r="J7" s="20">
        <v>5</v>
      </c>
      <c r="K7" s="89"/>
      <c r="L7" s="89"/>
      <c r="M7" s="163"/>
      <c r="N7" s="89"/>
      <c r="O7" s="20"/>
      <c r="P7" s="30">
        <v>50647051</v>
      </c>
      <c r="Q7" s="22">
        <v>50647051</v>
      </c>
      <c r="R7" s="22"/>
      <c r="S7" s="30"/>
      <c r="T7" s="111"/>
    </row>
    <row r="8" spans="1:21" s="32" customFormat="1" ht="15.75" customHeight="1" x14ac:dyDescent="0.3">
      <c r="A8" s="17" t="s">
        <v>627</v>
      </c>
      <c r="B8" s="21" t="s">
        <v>180</v>
      </c>
      <c r="C8" s="18"/>
      <c r="D8" s="19" t="s">
        <v>351</v>
      </c>
      <c r="E8" s="27" t="s">
        <v>351</v>
      </c>
      <c r="F8" s="24"/>
      <c r="G8" s="24"/>
      <c r="H8" s="24" t="s">
        <v>628</v>
      </c>
      <c r="I8" s="23" t="s">
        <v>352</v>
      </c>
      <c r="J8" s="20">
        <v>6</v>
      </c>
      <c r="K8" s="89"/>
      <c r="L8" s="89"/>
      <c r="M8" s="163"/>
      <c r="N8" s="89"/>
      <c r="O8" s="20"/>
      <c r="P8" s="30">
        <v>50936250</v>
      </c>
      <c r="Q8" s="30">
        <v>50936250</v>
      </c>
      <c r="R8" s="22"/>
      <c r="S8" s="30"/>
      <c r="T8" s="111"/>
    </row>
    <row r="9" spans="1:21" ht="15.75" customHeight="1" x14ac:dyDescent="0.3">
      <c r="A9" s="56" t="s">
        <v>22</v>
      </c>
      <c r="B9" s="49" t="s">
        <v>97</v>
      </c>
      <c r="C9" s="49">
        <v>1925</v>
      </c>
      <c r="D9" s="57" t="s">
        <v>12</v>
      </c>
      <c r="E9" s="51" t="s">
        <v>344</v>
      </c>
      <c r="F9" s="48"/>
      <c r="G9" s="48"/>
      <c r="H9" s="48" t="s">
        <v>560</v>
      </c>
      <c r="I9" s="52" t="s">
        <v>276</v>
      </c>
      <c r="J9" s="53">
        <v>2</v>
      </c>
      <c r="K9" s="90" t="s">
        <v>456</v>
      </c>
      <c r="L9" s="90" t="s">
        <v>557</v>
      </c>
      <c r="M9" s="162">
        <v>7500000</v>
      </c>
      <c r="N9" s="90"/>
      <c r="O9" s="53"/>
      <c r="P9" s="54">
        <v>6510441</v>
      </c>
      <c r="Q9" s="148">
        <f>IF(J9=1,P9+P9*$C$622,IF(J9=2,P9+P9*$C$623,IF(J9=3,P9+P9*$C$624,IF(J9=4,P9+P9*$C$625,IF(J9=5,P9+P9*$C$626,IF(J9=6,P9+P9*$C$627))))))</f>
        <v>6800155.6244999999</v>
      </c>
      <c r="R9" s="22"/>
      <c r="S9" s="30"/>
      <c r="T9" s="111"/>
    </row>
    <row r="10" spans="1:21" ht="15.75" customHeight="1" x14ac:dyDescent="0.3">
      <c r="A10" s="48" t="s">
        <v>22</v>
      </c>
      <c r="B10" s="49" t="s">
        <v>97</v>
      </c>
      <c r="C10" s="50">
        <v>1925</v>
      </c>
      <c r="D10" s="51" t="s">
        <v>91</v>
      </c>
      <c r="E10" s="51" t="s">
        <v>91</v>
      </c>
      <c r="F10" s="48"/>
      <c r="G10" s="48"/>
      <c r="H10" s="48" t="s">
        <v>584</v>
      </c>
      <c r="I10" s="52" t="s">
        <v>363</v>
      </c>
      <c r="J10" s="53">
        <v>3</v>
      </c>
      <c r="K10" s="90"/>
      <c r="L10" s="90" t="s">
        <v>711</v>
      </c>
      <c r="M10" s="162"/>
      <c r="N10" s="90"/>
      <c r="O10" s="53"/>
      <c r="P10" s="54">
        <v>425000</v>
      </c>
      <c r="Q10" s="54">
        <f>IF(J10=1,P10+P10*$C$622,IF(J10=2,P10+P10*$C$623,IF(J10=3,P10+P10*$C$624,IF(J10=4,P10+P10*$C$625,IF(J10=5,P10+P10*$C$626,IF(J10=6,P10+P10*$C$627))))))</f>
        <v>463632.5</v>
      </c>
      <c r="R10" s="22"/>
      <c r="S10" s="30"/>
      <c r="T10" s="111"/>
      <c r="U10" s="15"/>
    </row>
    <row r="11" spans="1:21" ht="15.75" customHeight="1" x14ac:dyDescent="0.3">
      <c r="A11" s="17" t="s">
        <v>53</v>
      </c>
      <c r="B11" s="21" t="s">
        <v>92</v>
      </c>
      <c r="C11" s="18">
        <v>1964</v>
      </c>
      <c r="D11" s="19" t="s">
        <v>0</v>
      </c>
      <c r="E11" s="27" t="s">
        <v>345</v>
      </c>
      <c r="F11" s="24" t="s">
        <v>544</v>
      </c>
      <c r="G11" s="24"/>
      <c r="H11" s="24" t="s">
        <v>576</v>
      </c>
      <c r="I11" s="23" t="s">
        <v>539</v>
      </c>
      <c r="J11" s="20">
        <v>1</v>
      </c>
      <c r="K11" s="89"/>
      <c r="L11" s="89"/>
      <c r="M11" s="163"/>
      <c r="N11" s="89"/>
      <c r="O11" s="20"/>
      <c r="P11" s="22"/>
      <c r="Q11" s="22"/>
      <c r="R11" s="22"/>
      <c r="S11" s="30" t="s">
        <v>540</v>
      </c>
      <c r="T11" s="111"/>
    </row>
    <row r="12" spans="1:21" s="32" customFormat="1" ht="15.75" customHeight="1" x14ac:dyDescent="0.3">
      <c r="A12" s="60" t="s">
        <v>53</v>
      </c>
      <c r="B12" s="61" t="s">
        <v>92</v>
      </c>
      <c r="C12" s="62">
        <v>1964</v>
      </c>
      <c r="D12" s="63" t="s">
        <v>12</v>
      </c>
      <c r="E12" s="63" t="s">
        <v>344</v>
      </c>
      <c r="F12" s="60" t="s">
        <v>544</v>
      </c>
      <c r="G12" s="60"/>
      <c r="H12" s="60" t="s">
        <v>560</v>
      </c>
      <c r="I12" s="64" t="s">
        <v>433</v>
      </c>
      <c r="J12" s="65">
        <v>1</v>
      </c>
      <c r="K12" s="86" t="s">
        <v>456</v>
      </c>
      <c r="L12" s="86" t="s">
        <v>558</v>
      </c>
      <c r="M12" s="164">
        <v>330487</v>
      </c>
      <c r="N12" s="86"/>
      <c r="O12" s="65" t="s">
        <v>468</v>
      </c>
      <c r="P12" s="66">
        <v>385148</v>
      </c>
      <c r="Q12" s="66">
        <f>IF(J12=1,P12+P12*$C$622,IF(J12=2,P12+P12*$C$623,IF(J12=3,P12+P12*$C$624,IF(J12=4,P12+P12*$C$625,IF(J12=5,P12+P12*$C$626,IF(J12=6,P12+P12*$C$627))))))</f>
        <v>385148</v>
      </c>
      <c r="R12" s="22">
        <v>250000</v>
      </c>
      <c r="S12" s="30" t="s">
        <v>436</v>
      </c>
      <c r="T12" s="111"/>
      <c r="U12" s="15"/>
    </row>
    <row r="13" spans="1:21" s="32" customFormat="1" ht="15.75" customHeight="1" x14ac:dyDescent="0.3">
      <c r="A13" s="60" t="s">
        <v>53</v>
      </c>
      <c r="B13" s="61" t="s">
        <v>92</v>
      </c>
      <c r="C13" s="62">
        <v>1964</v>
      </c>
      <c r="D13" s="63" t="s">
        <v>12</v>
      </c>
      <c r="E13" s="63" t="s">
        <v>344</v>
      </c>
      <c r="F13" s="60"/>
      <c r="G13" s="60"/>
      <c r="H13" s="60" t="s">
        <v>595</v>
      </c>
      <c r="I13" s="192" t="s">
        <v>716</v>
      </c>
      <c r="K13" s="86" t="s">
        <v>717</v>
      </c>
      <c r="L13" s="86" t="s">
        <v>558</v>
      </c>
      <c r="M13" s="164">
        <v>129375</v>
      </c>
      <c r="N13" s="86"/>
      <c r="O13" s="65"/>
      <c r="P13" s="66"/>
      <c r="Q13" s="66"/>
      <c r="R13" s="22"/>
      <c r="S13" s="30"/>
      <c r="T13" s="111"/>
      <c r="U13" s="15"/>
    </row>
    <row r="14" spans="1:21" s="32" customFormat="1" ht="15.75" customHeight="1" x14ac:dyDescent="0.3">
      <c r="A14" s="17" t="s">
        <v>53</v>
      </c>
      <c r="B14" s="21" t="s">
        <v>92</v>
      </c>
      <c r="C14" s="18">
        <v>1964</v>
      </c>
      <c r="D14" s="19" t="s">
        <v>0</v>
      </c>
      <c r="E14" s="27" t="s">
        <v>345</v>
      </c>
      <c r="F14" s="24"/>
      <c r="G14" s="24"/>
      <c r="H14" s="24" t="s">
        <v>580</v>
      </c>
      <c r="I14" s="23" t="s">
        <v>329</v>
      </c>
      <c r="J14" s="20">
        <v>2</v>
      </c>
      <c r="K14" s="89"/>
      <c r="L14" s="89"/>
      <c r="M14" s="163"/>
      <c r="N14" s="89"/>
      <c r="O14" s="20"/>
      <c r="P14" s="22">
        <v>100000</v>
      </c>
      <c r="Q14" s="22">
        <f t="shared" ref="Q14:Q77" si="0">IF(J14=1,P14+P14*$C$622,IF(J14=2,P14+P14*$C$623,IF(J14=3,P14+P14*$C$624,IF(J14=4,P14+P14*$C$625,IF(J14=5,P14+P14*$C$626,IF(J14=6,P14+P14*$C$627))))))</f>
        <v>104450</v>
      </c>
      <c r="R14" s="22"/>
      <c r="S14" s="30"/>
      <c r="T14" s="111"/>
      <c r="U14" s="15"/>
    </row>
    <row r="15" spans="1:21" s="32" customFormat="1" ht="15.75" customHeight="1" x14ac:dyDescent="0.3">
      <c r="A15" s="17" t="s">
        <v>53</v>
      </c>
      <c r="B15" s="21" t="s">
        <v>92</v>
      </c>
      <c r="C15" s="18">
        <v>1964</v>
      </c>
      <c r="D15" s="19" t="s">
        <v>0</v>
      </c>
      <c r="E15" s="19" t="s">
        <v>344</v>
      </c>
      <c r="F15" s="17"/>
      <c r="G15" s="17"/>
      <c r="H15" s="17" t="s">
        <v>580</v>
      </c>
      <c r="I15" s="35" t="s">
        <v>319</v>
      </c>
      <c r="J15" s="20">
        <v>2</v>
      </c>
      <c r="K15" s="89"/>
      <c r="L15" s="89"/>
      <c r="M15" s="163"/>
      <c r="N15" s="89"/>
      <c r="O15" s="20"/>
      <c r="P15" s="30">
        <v>2500000</v>
      </c>
      <c r="Q15" s="22">
        <f t="shared" si="0"/>
        <v>2611250</v>
      </c>
      <c r="R15" s="22"/>
      <c r="S15" s="30"/>
      <c r="T15" s="111"/>
    </row>
    <row r="16" spans="1:21" s="32" customFormat="1" ht="15.75" customHeight="1" x14ac:dyDescent="0.3">
      <c r="A16" s="24" t="s">
        <v>53</v>
      </c>
      <c r="B16" s="25" t="s">
        <v>92</v>
      </c>
      <c r="C16" s="26">
        <v>1964</v>
      </c>
      <c r="D16" s="27" t="s">
        <v>87</v>
      </c>
      <c r="E16" s="27" t="s">
        <v>87</v>
      </c>
      <c r="F16" s="24"/>
      <c r="G16" s="24"/>
      <c r="H16" s="24" t="s">
        <v>569</v>
      </c>
      <c r="I16" s="28" t="s">
        <v>6</v>
      </c>
      <c r="J16" s="29">
        <v>5</v>
      </c>
      <c r="K16" s="88"/>
      <c r="L16" s="88"/>
      <c r="M16" s="165"/>
      <c r="N16" s="88"/>
      <c r="O16" s="29"/>
      <c r="P16" s="30">
        <v>80709</v>
      </c>
      <c r="Q16" s="22">
        <f t="shared" si="0"/>
        <v>96059.851800000004</v>
      </c>
      <c r="R16" s="22"/>
      <c r="S16" s="30"/>
      <c r="T16" s="111"/>
    </row>
    <row r="17" spans="1:23" s="32" customFormat="1" ht="15.75" customHeight="1" x14ac:dyDescent="0.3">
      <c r="A17" s="24" t="s">
        <v>53</v>
      </c>
      <c r="B17" s="25" t="s">
        <v>92</v>
      </c>
      <c r="C17" s="26">
        <v>1964</v>
      </c>
      <c r="D17" s="27" t="s">
        <v>12</v>
      </c>
      <c r="E17" s="27" t="s">
        <v>545</v>
      </c>
      <c r="F17" s="24"/>
      <c r="G17" s="24"/>
      <c r="H17" s="24" t="s">
        <v>567</v>
      </c>
      <c r="I17" s="28" t="s">
        <v>548</v>
      </c>
      <c r="J17" s="29">
        <v>5</v>
      </c>
      <c r="K17" s="88"/>
      <c r="L17" s="88"/>
      <c r="M17" s="165"/>
      <c r="N17" s="88"/>
      <c r="O17" s="29"/>
      <c r="P17" s="30">
        <v>250000</v>
      </c>
      <c r="Q17" s="22">
        <f t="shared" si="0"/>
        <v>297550</v>
      </c>
      <c r="R17" s="22"/>
      <c r="S17" s="30"/>
      <c r="T17" s="111"/>
    </row>
    <row r="18" spans="1:23" ht="15.75" customHeight="1" x14ac:dyDescent="0.3">
      <c r="A18" s="24" t="s">
        <v>53</v>
      </c>
      <c r="B18" s="25" t="s">
        <v>92</v>
      </c>
      <c r="C18" s="26">
        <v>1964</v>
      </c>
      <c r="D18" s="27" t="s">
        <v>87</v>
      </c>
      <c r="E18" s="27" t="s">
        <v>344</v>
      </c>
      <c r="F18" s="24"/>
      <c r="G18" s="24"/>
      <c r="H18" s="24" t="s">
        <v>562</v>
      </c>
      <c r="I18" s="28" t="s">
        <v>1</v>
      </c>
      <c r="J18" s="29">
        <v>5</v>
      </c>
      <c r="K18" s="88"/>
      <c r="L18" s="88"/>
      <c r="M18" s="165"/>
      <c r="N18" s="88"/>
      <c r="O18" s="29"/>
      <c r="P18" s="30">
        <v>1079880</v>
      </c>
      <c r="Q18" s="22">
        <f t="shared" si="0"/>
        <v>1285273.176</v>
      </c>
      <c r="R18" s="22"/>
      <c r="S18" s="30"/>
      <c r="T18" s="111"/>
      <c r="U18" s="14"/>
      <c r="V18" s="14"/>
      <c r="W18" s="14"/>
    </row>
    <row r="19" spans="1:23" ht="15.75" customHeight="1" x14ac:dyDescent="0.3">
      <c r="A19" s="150" t="s">
        <v>77</v>
      </c>
      <c r="B19" s="61" t="s">
        <v>93</v>
      </c>
      <c r="C19" s="62">
        <v>2000</v>
      </c>
      <c r="D19" s="63" t="s">
        <v>87</v>
      </c>
      <c r="E19" s="63" t="s">
        <v>345</v>
      </c>
      <c r="F19" s="60"/>
      <c r="G19" s="60"/>
      <c r="H19" s="60" t="s">
        <v>562</v>
      </c>
      <c r="I19" s="64" t="s">
        <v>380</v>
      </c>
      <c r="J19" s="65">
        <v>1</v>
      </c>
      <c r="K19" s="86" t="s">
        <v>456</v>
      </c>
      <c r="L19" s="174" t="s">
        <v>559</v>
      </c>
      <c r="M19" s="164">
        <v>84881</v>
      </c>
      <c r="N19" s="86"/>
      <c r="O19" s="65"/>
      <c r="P19" s="66">
        <v>57881</v>
      </c>
      <c r="Q19" s="66">
        <f t="shared" si="0"/>
        <v>57881</v>
      </c>
      <c r="R19" s="22"/>
      <c r="S19" s="30" t="s">
        <v>528</v>
      </c>
      <c r="T19" s="112"/>
      <c r="U19" s="14"/>
      <c r="V19" s="14"/>
      <c r="W19" s="14"/>
    </row>
    <row r="20" spans="1:23" s="32" customFormat="1" ht="15.75" customHeight="1" x14ac:dyDescent="0.3">
      <c r="A20" s="150" t="s">
        <v>77</v>
      </c>
      <c r="B20" s="61" t="s">
        <v>93</v>
      </c>
      <c r="C20" s="62">
        <v>2000</v>
      </c>
      <c r="D20" s="63" t="s">
        <v>345</v>
      </c>
      <c r="E20" s="63" t="s">
        <v>345</v>
      </c>
      <c r="F20" s="60"/>
      <c r="G20" s="60"/>
      <c r="H20" s="60" t="s">
        <v>563</v>
      </c>
      <c r="I20" s="64" t="s">
        <v>385</v>
      </c>
      <c r="J20" s="65">
        <v>1</v>
      </c>
      <c r="K20" s="86" t="s">
        <v>456</v>
      </c>
      <c r="L20" s="86" t="s">
        <v>564</v>
      </c>
      <c r="M20" s="164">
        <v>50000</v>
      </c>
      <c r="N20" s="86"/>
      <c r="O20" s="65"/>
      <c r="P20" s="66">
        <v>50000</v>
      </c>
      <c r="Q20" s="66">
        <f t="shared" si="0"/>
        <v>50000</v>
      </c>
      <c r="R20" s="22"/>
      <c r="S20" s="30"/>
      <c r="T20" s="112"/>
    </row>
    <row r="21" spans="1:23" s="32" customFormat="1" ht="15.75" customHeight="1" x14ac:dyDescent="0.3">
      <c r="A21" s="17" t="s">
        <v>77</v>
      </c>
      <c r="B21" s="21" t="s">
        <v>93</v>
      </c>
      <c r="C21" s="18">
        <v>2000</v>
      </c>
      <c r="D21" s="19" t="s">
        <v>12</v>
      </c>
      <c r="E21" s="27" t="s">
        <v>345</v>
      </c>
      <c r="F21" s="24"/>
      <c r="G21" s="24"/>
      <c r="H21" s="24" t="s">
        <v>586</v>
      </c>
      <c r="I21" s="28" t="s">
        <v>520</v>
      </c>
      <c r="J21" s="20">
        <v>1</v>
      </c>
      <c r="K21" s="89"/>
      <c r="L21" s="89"/>
      <c r="M21" s="163"/>
      <c r="N21" s="89"/>
      <c r="O21" s="20"/>
      <c r="P21" s="22">
        <v>100000</v>
      </c>
      <c r="Q21" s="22">
        <f t="shared" si="0"/>
        <v>100000</v>
      </c>
      <c r="R21" s="22"/>
      <c r="S21" s="30" t="s">
        <v>448</v>
      </c>
      <c r="T21" s="112"/>
      <c r="U21" s="33"/>
    </row>
    <row r="22" spans="1:23" s="32" customFormat="1" ht="15.75" customHeight="1" x14ac:dyDescent="0.3">
      <c r="A22" s="17" t="s">
        <v>77</v>
      </c>
      <c r="B22" s="21" t="s">
        <v>93</v>
      </c>
      <c r="C22" s="18">
        <v>2000</v>
      </c>
      <c r="D22" s="19" t="s">
        <v>12</v>
      </c>
      <c r="E22" s="27" t="s">
        <v>345</v>
      </c>
      <c r="F22" s="24"/>
      <c r="G22" s="24"/>
      <c r="H22" s="24" t="s">
        <v>563</v>
      </c>
      <c r="I22" s="23" t="s">
        <v>181</v>
      </c>
      <c r="J22" s="20">
        <v>4</v>
      </c>
      <c r="K22" s="89"/>
      <c r="L22" s="89"/>
      <c r="M22" s="163"/>
      <c r="N22" s="89"/>
      <c r="O22" s="20"/>
      <c r="P22" s="22">
        <v>80000</v>
      </c>
      <c r="Q22" s="22">
        <f t="shared" si="0"/>
        <v>91160</v>
      </c>
      <c r="R22" s="22"/>
      <c r="S22" s="30"/>
      <c r="T22" s="112"/>
      <c r="U22" s="15"/>
    </row>
    <row r="23" spans="1:23" s="32" customFormat="1" ht="15.75" customHeight="1" x14ac:dyDescent="0.3">
      <c r="A23" s="48" t="s">
        <v>77</v>
      </c>
      <c r="B23" s="49" t="s">
        <v>93</v>
      </c>
      <c r="C23" s="50">
        <v>2000</v>
      </c>
      <c r="D23" s="51" t="s">
        <v>91</v>
      </c>
      <c r="E23" s="51" t="s">
        <v>91</v>
      </c>
      <c r="F23" s="48"/>
      <c r="G23" s="48"/>
      <c r="H23" s="48" t="s">
        <v>584</v>
      </c>
      <c r="I23" s="52" t="s">
        <v>363</v>
      </c>
      <c r="J23" s="53">
        <v>5</v>
      </c>
      <c r="K23" s="90"/>
      <c r="L23" s="90" t="s">
        <v>711</v>
      </c>
      <c r="M23" s="162"/>
      <c r="N23" s="90"/>
      <c r="O23" s="53"/>
      <c r="P23" s="54">
        <v>425000</v>
      </c>
      <c r="Q23" s="54">
        <f t="shared" si="0"/>
        <v>505835</v>
      </c>
      <c r="R23" s="22"/>
      <c r="S23" s="30"/>
      <c r="T23" s="112"/>
    </row>
    <row r="24" spans="1:23" s="32" customFormat="1" ht="15.75" customHeight="1" x14ac:dyDescent="0.3">
      <c r="A24" s="60" t="s">
        <v>69</v>
      </c>
      <c r="B24" s="61" t="s">
        <v>104</v>
      </c>
      <c r="C24" s="62">
        <v>1995</v>
      </c>
      <c r="D24" s="63" t="s">
        <v>0</v>
      </c>
      <c r="E24" s="63" t="s">
        <v>345</v>
      </c>
      <c r="F24" s="60"/>
      <c r="G24" s="60"/>
      <c r="H24" s="60" t="s">
        <v>580</v>
      </c>
      <c r="I24" s="64" t="s">
        <v>182</v>
      </c>
      <c r="J24" s="65">
        <v>1</v>
      </c>
      <c r="K24" s="86" t="s">
        <v>456</v>
      </c>
      <c r="L24" s="86" t="s">
        <v>579</v>
      </c>
      <c r="M24" s="164">
        <v>18635</v>
      </c>
      <c r="N24" s="86"/>
      <c r="O24" s="65"/>
      <c r="P24" s="66">
        <v>6366</v>
      </c>
      <c r="Q24" s="66">
        <f t="shared" si="0"/>
        <v>6366</v>
      </c>
      <c r="R24" s="22"/>
      <c r="S24" s="30" t="s">
        <v>437</v>
      </c>
      <c r="T24" s="112"/>
    </row>
    <row r="25" spans="1:23" s="32" customFormat="1" ht="15.75" customHeight="1" x14ac:dyDescent="0.3">
      <c r="A25" s="60" t="s">
        <v>69</v>
      </c>
      <c r="B25" s="61" t="s">
        <v>104</v>
      </c>
      <c r="C25" s="62">
        <v>1995</v>
      </c>
      <c r="D25" s="63" t="s">
        <v>87</v>
      </c>
      <c r="E25" s="63" t="s">
        <v>87</v>
      </c>
      <c r="F25" s="60"/>
      <c r="G25" s="60"/>
      <c r="H25" s="60" t="s">
        <v>569</v>
      </c>
      <c r="I25" s="64" t="s">
        <v>5</v>
      </c>
      <c r="J25" s="65">
        <v>1</v>
      </c>
      <c r="K25" s="86" t="s">
        <v>456</v>
      </c>
      <c r="L25" s="86" t="s">
        <v>570</v>
      </c>
      <c r="M25" s="164">
        <v>18819</v>
      </c>
      <c r="N25" s="86"/>
      <c r="O25" s="65"/>
      <c r="P25" s="66">
        <v>184638</v>
      </c>
      <c r="Q25" s="66">
        <f t="shared" si="0"/>
        <v>184638</v>
      </c>
      <c r="R25" s="22"/>
      <c r="S25" s="30" t="s">
        <v>437</v>
      </c>
      <c r="T25" s="112"/>
    </row>
    <row r="26" spans="1:23" s="32" customFormat="1" ht="15.75" customHeight="1" x14ac:dyDescent="0.3">
      <c r="A26" s="60" t="s">
        <v>69</v>
      </c>
      <c r="B26" s="61" t="s">
        <v>104</v>
      </c>
      <c r="C26" s="62">
        <v>1995</v>
      </c>
      <c r="D26" s="63" t="s">
        <v>12</v>
      </c>
      <c r="E26" s="63" t="s">
        <v>344</v>
      </c>
      <c r="F26" s="60"/>
      <c r="G26" s="60"/>
      <c r="H26" s="60" t="s">
        <v>567</v>
      </c>
      <c r="I26" s="64" t="s">
        <v>231</v>
      </c>
      <c r="J26" s="65">
        <v>1</v>
      </c>
      <c r="K26" s="86" t="s">
        <v>456</v>
      </c>
      <c r="L26" s="86" t="s">
        <v>568</v>
      </c>
      <c r="M26" s="164">
        <v>721373</v>
      </c>
      <c r="N26" s="86"/>
      <c r="O26" s="65"/>
      <c r="P26" s="66">
        <v>68774</v>
      </c>
      <c r="Q26" s="66">
        <f t="shared" si="0"/>
        <v>68774</v>
      </c>
      <c r="R26" s="22"/>
      <c r="S26" s="30" t="s">
        <v>436</v>
      </c>
      <c r="T26" s="112"/>
    </row>
    <row r="27" spans="1:23" s="32" customFormat="1" ht="15.75" customHeight="1" x14ac:dyDescent="0.3">
      <c r="A27" s="24" t="s">
        <v>69</v>
      </c>
      <c r="B27" s="25" t="s">
        <v>104</v>
      </c>
      <c r="C27" s="26">
        <v>1995</v>
      </c>
      <c r="D27" s="27" t="s">
        <v>91</v>
      </c>
      <c r="E27" s="27" t="s">
        <v>344</v>
      </c>
      <c r="F27" s="24"/>
      <c r="G27" s="24"/>
      <c r="H27" s="24" t="s">
        <v>584</v>
      </c>
      <c r="I27" s="28" t="s">
        <v>363</v>
      </c>
      <c r="J27" s="29">
        <v>1</v>
      </c>
      <c r="K27" s="88"/>
      <c r="L27" s="88"/>
      <c r="M27" s="165"/>
      <c r="N27" s="88"/>
      <c r="O27" s="29"/>
      <c r="P27" s="30">
        <v>650000</v>
      </c>
      <c r="Q27" s="30">
        <f t="shared" si="0"/>
        <v>650000</v>
      </c>
      <c r="R27" s="22"/>
      <c r="S27" s="30"/>
      <c r="T27" s="113" t="s">
        <v>485</v>
      </c>
    </row>
    <row r="28" spans="1:23" s="32" customFormat="1" ht="15.75" customHeight="1" x14ac:dyDescent="0.3">
      <c r="A28" s="150" t="s">
        <v>69</v>
      </c>
      <c r="B28" s="149" t="s">
        <v>104</v>
      </c>
      <c r="C28" s="155">
        <v>1995</v>
      </c>
      <c r="D28" s="156" t="s">
        <v>12</v>
      </c>
      <c r="E28" s="156" t="s">
        <v>345</v>
      </c>
      <c r="F28" s="150"/>
      <c r="G28" s="150"/>
      <c r="H28" s="150" t="s">
        <v>571</v>
      </c>
      <c r="I28" s="106" t="s">
        <v>520</v>
      </c>
      <c r="J28" s="157">
        <v>1</v>
      </c>
      <c r="K28" s="107" t="s">
        <v>456</v>
      </c>
      <c r="L28" s="107" t="s">
        <v>572</v>
      </c>
      <c r="M28" s="166"/>
      <c r="N28" s="107"/>
      <c r="O28" s="157"/>
      <c r="P28" s="108">
        <v>125000</v>
      </c>
      <c r="Q28" s="108">
        <f t="shared" si="0"/>
        <v>125000</v>
      </c>
      <c r="R28" s="22"/>
      <c r="S28" s="30" t="s">
        <v>436</v>
      </c>
      <c r="T28" s="112"/>
      <c r="U28" s="15"/>
    </row>
    <row r="29" spans="1:23" s="32" customFormat="1" ht="15.75" customHeight="1" x14ac:dyDescent="0.3">
      <c r="A29" s="24" t="s">
        <v>69</v>
      </c>
      <c r="B29" s="25" t="s">
        <v>104</v>
      </c>
      <c r="C29" s="26">
        <v>1995</v>
      </c>
      <c r="D29" s="27" t="s">
        <v>0</v>
      </c>
      <c r="E29" s="27" t="s">
        <v>345</v>
      </c>
      <c r="F29" s="24"/>
      <c r="G29" s="24"/>
      <c r="H29" s="24" t="s">
        <v>565</v>
      </c>
      <c r="I29" s="28" t="s">
        <v>183</v>
      </c>
      <c r="J29" s="29">
        <v>2</v>
      </c>
      <c r="K29" s="88" t="s">
        <v>456</v>
      </c>
      <c r="L29" s="178" t="s">
        <v>566</v>
      </c>
      <c r="M29" s="165"/>
      <c r="N29" s="88"/>
      <c r="O29" s="29"/>
      <c r="P29" s="30">
        <v>75000</v>
      </c>
      <c r="Q29" s="30">
        <f t="shared" si="0"/>
        <v>78337.5</v>
      </c>
      <c r="R29" s="30"/>
      <c r="S29" s="30" t="s">
        <v>536</v>
      </c>
      <c r="T29" s="113"/>
      <c r="U29" s="15"/>
    </row>
    <row r="30" spans="1:23" s="32" customFormat="1" ht="15.75" customHeight="1" x14ac:dyDescent="0.3">
      <c r="A30" s="17" t="s">
        <v>69</v>
      </c>
      <c r="B30" s="21" t="s">
        <v>104</v>
      </c>
      <c r="C30" s="18">
        <v>1995</v>
      </c>
      <c r="D30" s="19" t="s">
        <v>13</v>
      </c>
      <c r="E30" s="27" t="s">
        <v>344</v>
      </c>
      <c r="F30" s="24"/>
      <c r="G30" s="24"/>
      <c r="H30" s="24" t="s">
        <v>585</v>
      </c>
      <c r="I30" s="23" t="s">
        <v>184</v>
      </c>
      <c r="J30" s="20">
        <v>6</v>
      </c>
      <c r="K30" s="89"/>
      <c r="L30" s="89"/>
      <c r="M30" s="163"/>
      <c r="N30" s="89"/>
      <c r="O30" s="20"/>
      <c r="P30" s="30">
        <v>80000</v>
      </c>
      <c r="Q30" s="22">
        <f t="shared" si="0"/>
        <v>99448</v>
      </c>
      <c r="R30" s="22"/>
      <c r="S30" s="30"/>
      <c r="T30" s="112"/>
      <c r="U30" s="15"/>
    </row>
    <row r="31" spans="1:23" s="32" customFormat="1" ht="15.75" customHeight="1" x14ac:dyDescent="0.3">
      <c r="A31" s="150" t="s">
        <v>25</v>
      </c>
      <c r="B31" s="149" t="s">
        <v>105</v>
      </c>
      <c r="C31" s="155">
        <v>1994</v>
      </c>
      <c r="D31" s="156" t="s">
        <v>12</v>
      </c>
      <c r="E31" s="156" t="s">
        <v>345</v>
      </c>
      <c r="F31" s="150"/>
      <c r="G31" s="150"/>
      <c r="H31" s="150" t="s">
        <v>586</v>
      </c>
      <c r="I31" s="106" t="s">
        <v>520</v>
      </c>
      <c r="J31" s="157">
        <v>1</v>
      </c>
      <c r="K31" s="107" t="s">
        <v>456</v>
      </c>
      <c r="L31" s="107" t="s">
        <v>572</v>
      </c>
      <c r="M31" s="166"/>
      <c r="N31" s="107"/>
      <c r="O31" s="157"/>
      <c r="P31" s="108">
        <v>100000</v>
      </c>
      <c r="Q31" s="108">
        <f t="shared" si="0"/>
        <v>100000</v>
      </c>
      <c r="R31" s="22"/>
      <c r="S31" s="30"/>
      <c r="T31" s="111"/>
      <c r="U31" s="15"/>
    </row>
    <row r="32" spans="1:23" s="32" customFormat="1" ht="15.75" customHeight="1" x14ac:dyDescent="0.3">
      <c r="A32" s="17" t="s">
        <v>25</v>
      </c>
      <c r="B32" s="21" t="s">
        <v>105</v>
      </c>
      <c r="C32" s="18">
        <v>1994</v>
      </c>
      <c r="D32" s="19" t="s">
        <v>12</v>
      </c>
      <c r="E32" s="27" t="s">
        <v>345</v>
      </c>
      <c r="F32" s="24"/>
      <c r="G32" s="24"/>
      <c r="H32" s="24" t="s">
        <v>563</v>
      </c>
      <c r="I32" s="23" t="s">
        <v>331</v>
      </c>
      <c r="J32" s="20">
        <v>3</v>
      </c>
      <c r="K32" s="89"/>
      <c r="L32" s="89"/>
      <c r="M32" s="163"/>
      <c r="N32" s="89"/>
      <c r="O32" s="20"/>
      <c r="P32" s="30">
        <v>50000</v>
      </c>
      <c r="Q32" s="22">
        <f t="shared" si="0"/>
        <v>54545</v>
      </c>
      <c r="R32" s="22"/>
      <c r="S32" s="30"/>
      <c r="T32" s="111"/>
    </row>
    <row r="33" spans="1:23" s="32" customFormat="1" ht="15.75" customHeight="1" x14ac:dyDescent="0.3">
      <c r="A33" s="24" t="s">
        <v>25</v>
      </c>
      <c r="B33" s="25" t="s">
        <v>105</v>
      </c>
      <c r="C33" s="26">
        <v>1994</v>
      </c>
      <c r="D33" s="27" t="s">
        <v>87</v>
      </c>
      <c r="E33" s="27" t="s">
        <v>344</v>
      </c>
      <c r="F33" s="24"/>
      <c r="G33" s="24"/>
      <c r="H33" s="24" t="s">
        <v>562</v>
      </c>
      <c r="I33" s="28" t="s">
        <v>1</v>
      </c>
      <c r="J33" s="29">
        <v>3</v>
      </c>
      <c r="K33" s="88"/>
      <c r="L33" s="88"/>
      <c r="M33" s="165"/>
      <c r="N33" s="88"/>
      <c r="O33" s="29"/>
      <c r="P33" s="30">
        <v>315497</v>
      </c>
      <c r="Q33" s="22">
        <f t="shared" si="0"/>
        <v>344175.67729999998</v>
      </c>
      <c r="R33" s="22"/>
      <c r="S33" s="30"/>
      <c r="T33" s="111"/>
    </row>
    <row r="34" spans="1:23" s="32" customFormat="1" ht="15.75" customHeight="1" x14ac:dyDescent="0.3">
      <c r="A34" s="48" t="s">
        <v>25</v>
      </c>
      <c r="B34" s="49" t="s">
        <v>105</v>
      </c>
      <c r="C34" s="50">
        <v>1994</v>
      </c>
      <c r="D34" s="51" t="s">
        <v>91</v>
      </c>
      <c r="E34" s="51" t="s">
        <v>91</v>
      </c>
      <c r="F34" s="48"/>
      <c r="G34" s="48"/>
      <c r="H34" s="48" t="s">
        <v>584</v>
      </c>
      <c r="I34" s="52" t="s">
        <v>363</v>
      </c>
      <c r="J34" s="53">
        <v>3</v>
      </c>
      <c r="K34" s="90"/>
      <c r="L34" s="90" t="s">
        <v>711</v>
      </c>
      <c r="M34" s="162"/>
      <c r="N34" s="90"/>
      <c r="O34" s="53"/>
      <c r="P34" s="54">
        <v>425000</v>
      </c>
      <c r="Q34" s="54">
        <f t="shared" si="0"/>
        <v>463632.5</v>
      </c>
      <c r="R34" s="22"/>
      <c r="S34" s="30"/>
      <c r="T34" s="111"/>
      <c r="U34" s="15"/>
    </row>
    <row r="35" spans="1:23" s="32" customFormat="1" ht="15.75" customHeight="1" x14ac:dyDescent="0.3">
      <c r="A35" s="17" t="s">
        <v>25</v>
      </c>
      <c r="B35" s="21" t="s">
        <v>105</v>
      </c>
      <c r="C35" s="18">
        <v>1994</v>
      </c>
      <c r="D35" s="19" t="s">
        <v>12</v>
      </c>
      <c r="E35" s="27" t="s">
        <v>545</v>
      </c>
      <c r="F35" s="24"/>
      <c r="G35" s="24"/>
      <c r="H35" s="24" t="s">
        <v>567</v>
      </c>
      <c r="I35" s="23" t="s">
        <v>510</v>
      </c>
      <c r="J35" s="20">
        <v>4</v>
      </c>
      <c r="K35" s="89"/>
      <c r="L35" s="89"/>
      <c r="M35" s="163"/>
      <c r="N35" s="89"/>
      <c r="O35" s="20"/>
      <c r="P35" s="30">
        <v>40000</v>
      </c>
      <c r="Q35" s="22">
        <f t="shared" si="0"/>
        <v>45580</v>
      </c>
      <c r="R35" s="22"/>
      <c r="S35" s="30"/>
      <c r="T35" s="111"/>
      <c r="U35" s="15"/>
    </row>
    <row r="36" spans="1:23" s="32" customFormat="1" ht="15.75" customHeight="1" x14ac:dyDescent="0.3">
      <c r="A36" s="24" t="s">
        <v>25</v>
      </c>
      <c r="B36" s="25" t="s">
        <v>105</v>
      </c>
      <c r="C36" s="26">
        <v>1994</v>
      </c>
      <c r="D36" s="27" t="s">
        <v>87</v>
      </c>
      <c r="E36" s="27" t="s">
        <v>87</v>
      </c>
      <c r="F36" s="24"/>
      <c r="G36" s="24"/>
      <c r="H36" s="24" t="s">
        <v>569</v>
      </c>
      <c r="I36" s="28" t="s">
        <v>8</v>
      </c>
      <c r="J36" s="29">
        <v>5</v>
      </c>
      <c r="K36" s="88"/>
      <c r="L36" s="88"/>
      <c r="M36" s="165"/>
      <c r="N36" s="88"/>
      <c r="O36" s="29"/>
      <c r="P36" s="30">
        <v>80709</v>
      </c>
      <c r="Q36" s="22">
        <f t="shared" si="0"/>
        <v>96059.851800000004</v>
      </c>
      <c r="R36" s="22"/>
      <c r="S36" s="30"/>
      <c r="T36" s="111"/>
      <c r="U36" s="15"/>
    </row>
    <row r="37" spans="1:23" ht="15.75" customHeight="1" x14ac:dyDescent="0.3">
      <c r="A37" s="24" t="s">
        <v>25</v>
      </c>
      <c r="B37" s="25" t="s">
        <v>105</v>
      </c>
      <c r="C37" s="26">
        <v>1994</v>
      </c>
      <c r="D37" s="27" t="s">
        <v>13</v>
      </c>
      <c r="E37" s="27" t="s">
        <v>344</v>
      </c>
      <c r="F37" s="24"/>
      <c r="G37" s="24"/>
      <c r="H37" s="24" t="s">
        <v>592</v>
      </c>
      <c r="I37" s="28" t="s">
        <v>184</v>
      </c>
      <c r="J37" s="29">
        <v>6</v>
      </c>
      <c r="K37" s="88"/>
      <c r="L37" s="88"/>
      <c r="M37" s="165"/>
      <c r="N37" s="88"/>
      <c r="O37" s="29"/>
      <c r="P37" s="30">
        <v>135000</v>
      </c>
      <c r="Q37" s="22">
        <f t="shared" si="0"/>
        <v>167818.5</v>
      </c>
      <c r="R37" s="22"/>
      <c r="S37" s="30"/>
      <c r="T37" s="111"/>
    </row>
    <row r="38" spans="1:23" s="14" customFormat="1" ht="15.75" customHeight="1" x14ac:dyDescent="0.3">
      <c r="A38" s="24" t="s">
        <v>21</v>
      </c>
      <c r="B38" s="25" t="s">
        <v>106</v>
      </c>
      <c r="C38" s="26">
        <v>1996</v>
      </c>
      <c r="D38" s="27" t="s">
        <v>12</v>
      </c>
      <c r="E38" s="27" t="s">
        <v>345</v>
      </c>
      <c r="F38" s="24"/>
      <c r="G38" s="24"/>
      <c r="H38" s="24" t="s">
        <v>586</v>
      </c>
      <c r="I38" s="28" t="s">
        <v>520</v>
      </c>
      <c r="J38" s="29">
        <v>1</v>
      </c>
      <c r="K38" s="88"/>
      <c r="L38" s="88"/>
      <c r="M38" s="165"/>
      <c r="N38" s="88"/>
      <c r="O38" s="29"/>
      <c r="P38" s="30">
        <v>100000</v>
      </c>
      <c r="Q38" s="22">
        <f t="shared" si="0"/>
        <v>100000</v>
      </c>
      <c r="R38" s="22"/>
      <c r="S38" s="30" t="s">
        <v>448</v>
      </c>
      <c r="T38" s="111"/>
    </row>
    <row r="39" spans="1:23" s="14" customFormat="1" ht="15.75" customHeight="1" x14ac:dyDescent="0.3">
      <c r="A39" s="24" t="s">
        <v>21</v>
      </c>
      <c r="B39" s="25" t="s">
        <v>106</v>
      </c>
      <c r="C39" s="26">
        <v>1996</v>
      </c>
      <c r="D39" s="27" t="s">
        <v>12</v>
      </c>
      <c r="E39" s="27" t="s">
        <v>345</v>
      </c>
      <c r="F39" s="24"/>
      <c r="G39" s="24"/>
      <c r="H39" s="24" t="s">
        <v>563</v>
      </c>
      <c r="I39" s="28" t="s">
        <v>181</v>
      </c>
      <c r="J39" s="29">
        <v>2</v>
      </c>
      <c r="K39" s="88"/>
      <c r="L39" s="88"/>
      <c r="M39" s="165"/>
      <c r="N39" s="88"/>
      <c r="O39" s="29"/>
      <c r="P39" s="30">
        <v>80000</v>
      </c>
      <c r="Q39" s="22">
        <f t="shared" si="0"/>
        <v>83560</v>
      </c>
      <c r="R39" s="22"/>
      <c r="S39" s="30"/>
      <c r="T39" s="111"/>
    </row>
    <row r="40" spans="1:23" ht="15.75" customHeight="1" x14ac:dyDescent="0.3">
      <c r="A40" s="24" t="s">
        <v>21</v>
      </c>
      <c r="B40" s="25" t="s">
        <v>106</v>
      </c>
      <c r="C40" s="26">
        <v>1996</v>
      </c>
      <c r="D40" s="27" t="s">
        <v>87</v>
      </c>
      <c r="E40" s="27" t="s">
        <v>344</v>
      </c>
      <c r="F40" s="24"/>
      <c r="G40" s="24"/>
      <c r="H40" s="24" t="s">
        <v>567</v>
      </c>
      <c r="I40" s="28" t="s">
        <v>185</v>
      </c>
      <c r="J40" s="29">
        <v>3</v>
      </c>
      <c r="K40" s="88"/>
      <c r="L40" s="88"/>
      <c r="M40" s="165"/>
      <c r="N40" s="88"/>
      <c r="O40" s="29"/>
      <c r="P40" s="30">
        <v>195000</v>
      </c>
      <c r="Q40" s="22">
        <f t="shared" si="0"/>
        <v>212725.5</v>
      </c>
      <c r="R40" s="22"/>
      <c r="S40" s="30"/>
      <c r="T40" s="111"/>
      <c r="U40" s="14"/>
      <c r="V40" s="14"/>
      <c r="W40" s="14"/>
    </row>
    <row r="41" spans="1:23" s="32" customFormat="1" ht="15.75" customHeight="1" x14ac:dyDescent="0.3">
      <c r="A41" s="24" t="s">
        <v>21</v>
      </c>
      <c r="B41" s="25" t="s">
        <v>106</v>
      </c>
      <c r="C41" s="26">
        <v>1996</v>
      </c>
      <c r="D41" s="27" t="s">
        <v>87</v>
      </c>
      <c r="E41" s="27" t="s">
        <v>344</v>
      </c>
      <c r="F41" s="24"/>
      <c r="G41" s="24"/>
      <c r="H41" s="24" t="s">
        <v>562</v>
      </c>
      <c r="I41" s="28" t="s">
        <v>1</v>
      </c>
      <c r="J41" s="29">
        <v>3</v>
      </c>
      <c r="K41" s="88"/>
      <c r="L41" s="88"/>
      <c r="M41" s="165"/>
      <c r="N41" s="88"/>
      <c r="O41" s="29"/>
      <c r="P41" s="30">
        <v>315497</v>
      </c>
      <c r="Q41" s="22">
        <f t="shared" si="0"/>
        <v>344175.67729999998</v>
      </c>
      <c r="R41" s="22"/>
      <c r="S41" s="30"/>
      <c r="T41" s="111"/>
    </row>
    <row r="42" spans="1:23" s="32" customFormat="1" ht="15.75" customHeight="1" x14ac:dyDescent="0.3">
      <c r="A42" s="48" t="s">
        <v>21</v>
      </c>
      <c r="B42" s="49" t="s">
        <v>106</v>
      </c>
      <c r="C42" s="50">
        <v>1996</v>
      </c>
      <c r="D42" s="51" t="s">
        <v>91</v>
      </c>
      <c r="E42" s="51" t="s">
        <v>91</v>
      </c>
      <c r="F42" s="48"/>
      <c r="G42" s="48"/>
      <c r="H42" s="48" t="s">
        <v>584</v>
      </c>
      <c r="I42" s="52" t="s">
        <v>363</v>
      </c>
      <c r="J42" s="53">
        <v>3</v>
      </c>
      <c r="K42" s="90"/>
      <c r="L42" s="90" t="s">
        <v>711</v>
      </c>
      <c r="M42" s="162"/>
      <c r="N42" s="90"/>
      <c r="O42" s="53"/>
      <c r="P42" s="54">
        <v>425000</v>
      </c>
      <c r="Q42" s="54">
        <f t="shared" si="0"/>
        <v>463632.5</v>
      </c>
      <c r="R42" s="22"/>
      <c r="S42" s="30"/>
      <c r="T42" s="111"/>
    </row>
    <row r="43" spans="1:23" s="32" customFormat="1" ht="15.75" customHeight="1" x14ac:dyDescent="0.3">
      <c r="A43" s="24" t="s">
        <v>21</v>
      </c>
      <c r="B43" s="25" t="s">
        <v>106</v>
      </c>
      <c r="C43" s="26">
        <v>1996</v>
      </c>
      <c r="D43" s="27" t="s">
        <v>87</v>
      </c>
      <c r="E43" s="27" t="s">
        <v>87</v>
      </c>
      <c r="F43" s="24"/>
      <c r="G43" s="24"/>
      <c r="H43" s="24" t="s">
        <v>569</v>
      </c>
      <c r="I43" s="28" t="s">
        <v>10</v>
      </c>
      <c r="J43" s="29">
        <v>5</v>
      </c>
      <c r="K43" s="88"/>
      <c r="L43" s="88"/>
      <c r="M43" s="165"/>
      <c r="N43" s="88"/>
      <c r="O43" s="29"/>
      <c r="P43" s="30">
        <v>80709</v>
      </c>
      <c r="Q43" s="22">
        <f t="shared" si="0"/>
        <v>96059.851800000004</v>
      </c>
      <c r="R43" s="22"/>
      <c r="S43" s="30"/>
      <c r="T43" s="111"/>
      <c r="U43" s="15"/>
    </row>
    <row r="44" spans="1:23" s="32" customFormat="1" ht="15.75" customHeight="1" x14ac:dyDescent="0.3">
      <c r="A44" s="24" t="s">
        <v>21</v>
      </c>
      <c r="B44" s="25" t="s">
        <v>106</v>
      </c>
      <c r="C44" s="26">
        <v>1996</v>
      </c>
      <c r="D44" s="27" t="s">
        <v>12</v>
      </c>
      <c r="E44" s="27" t="s">
        <v>545</v>
      </c>
      <c r="F44" s="24"/>
      <c r="G44" s="24"/>
      <c r="H44" s="24" t="s">
        <v>567</v>
      </c>
      <c r="I44" s="28" t="s">
        <v>547</v>
      </c>
      <c r="J44" s="29">
        <v>6</v>
      </c>
      <c r="K44" s="88"/>
      <c r="L44" s="88"/>
      <c r="M44" s="165"/>
      <c r="N44" s="88"/>
      <c r="O44" s="29"/>
      <c r="P44" s="30">
        <v>400000</v>
      </c>
      <c r="Q44" s="22">
        <f t="shared" si="0"/>
        <v>497240</v>
      </c>
      <c r="R44" s="22"/>
      <c r="S44" s="30"/>
      <c r="T44" s="111"/>
      <c r="U44" s="15"/>
    </row>
    <row r="45" spans="1:23" s="32" customFormat="1" ht="15.75" customHeight="1" x14ac:dyDescent="0.3">
      <c r="A45" s="24" t="s">
        <v>51</v>
      </c>
      <c r="B45" s="25" t="s">
        <v>107</v>
      </c>
      <c r="C45" s="26">
        <v>1954</v>
      </c>
      <c r="D45" s="27" t="s">
        <v>91</v>
      </c>
      <c r="E45" s="27" t="s">
        <v>344</v>
      </c>
      <c r="F45" s="24"/>
      <c r="G45" s="24"/>
      <c r="H45" s="24" t="s">
        <v>584</v>
      </c>
      <c r="I45" s="28" t="s">
        <v>363</v>
      </c>
      <c r="J45" s="29">
        <v>1</v>
      </c>
      <c r="K45" s="88"/>
      <c r="L45" s="88"/>
      <c r="M45" s="165"/>
      <c r="N45" s="88"/>
      <c r="O45" s="29"/>
      <c r="P45" s="30">
        <v>425000</v>
      </c>
      <c r="Q45" s="30">
        <f t="shared" si="0"/>
        <v>425000</v>
      </c>
      <c r="R45" s="22"/>
      <c r="S45" s="30"/>
      <c r="T45" s="113" t="s">
        <v>485</v>
      </c>
      <c r="U45" s="15"/>
    </row>
    <row r="46" spans="1:23" s="32" customFormat="1" ht="15.75" customHeight="1" x14ac:dyDescent="0.3">
      <c r="A46" s="48" t="s">
        <v>51</v>
      </c>
      <c r="B46" s="49" t="s">
        <v>107</v>
      </c>
      <c r="C46" s="50">
        <v>1954</v>
      </c>
      <c r="D46" s="51" t="s">
        <v>12</v>
      </c>
      <c r="E46" s="51" t="s">
        <v>344</v>
      </c>
      <c r="F46" s="48"/>
      <c r="G46" s="48"/>
      <c r="H46" s="48" t="s">
        <v>560</v>
      </c>
      <c r="I46" s="52" t="s">
        <v>410</v>
      </c>
      <c r="J46" s="53">
        <v>2</v>
      </c>
      <c r="K46" s="90" t="s">
        <v>456</v>
      </c>
      <c r="L46" s="90" t="s">
        <v>557</v>
      </c>
      <c r="M46" s="162">
        <v>5614560</v>
      </c>
      <c r="N46" s="90"/>
      <c r="O46" s="53"/>
      <c r="P46" s="54">
        <v>5614560</v>
      </c>
      <c r="Q46" s="148">
        <f t="shared" si="0"/>
        <v>5864407.9199999999</v>
      </c>
      <c r="R46" s="22"/>
      <c r="S46" s="30"/>
      <c r="T46" s="111" t="s">
        <v>411</v>
      </c>
      <c r="U46" s="15"/>
    </row>
    <row r="47" spans="1:23" s="32" customFormat="1" ht="15.75" customHeight="1" x14ac:dyDescent="0.3">
      <c r="A47" s="24" t="s">
        <v>51</v>
      </c>
      <c r="B47" s="25" t="s">
        <v>107</v>
      </c>
      <c r="C47" s="26">
        <v>1954</v>
      </c>
      <c r="D47" s="27" t="s">
        <v>87</v>
      </c>
      <c r="E47" s="27" t="s">
        <v>87</v>
      </c>
      <c r="F47" s="24"/>
      <c r="G47" s="24"/>
      <c r="H47" s="24" t="s">
        <v>569</v>
      </c>
      <c r="I47" s="28" t="s">
        <v>9</v>
      </c>
      <c r="J47" s="29">
        <v>5</v>
      </c>
      <c r="K47" s="88" t="s">
        <v>456</v>
      </c>
      <c r="L47" s="88" t="s">
        <v>570</v>
      </c>
      <c r="M47" s="165">
        <v>76103</v>
      </c>
      <c r="N47" s="88"/>
      <c r="O47" s="29"/>
      <c r="P47" s="30">
        <v>80709</v>
      </c>
      <c r="Q47" s="22">
        <f t="shared" si="0"/>
        <v>96059.851800000004</v>
      </c>
      <c r="R47" s="22"/>
      <c r="S47" s="30"/>
      <c r="T47" s="111"/>
      <c r="U47" s="15"/>
    </row>
    <row r="48" spans="1:23" s="32" customFormat="1" ht="15.75" customHeight="1" x14ac:dyDescent="0.3">
      <c r="A48" s="60" t="s">
        <v>83</v>
      </c>
      <c r="B48" s="61" t="s">
        <v>108</v>
      </c>
      <c r="C48" s="62">
        <v>1998</v>
      </c>
      <c r="D48" s="63" t="s">
        <v>0</v>
      </c>
      <c r="E48" s="63" t="s">
        <v>345</v>
      </c>
      <c r="F48" s="60"/>
      <c r="G48" s="60"/>
      <c r="H48" s="60" t="s">
        <v>576</v>
      </c>
      <c r="I48" s="64" t="s">
        <v>186</v>
      </c>
      <c r="J48" s="65">
        <v>1</v>
      </c>
      <c r="K48" s="86" t="s">
        <v>456</v>
      </c>
      <c r="L48" s="174" t="s">
        <v>573</v>
      </c>
      <c r="M48" s="164">
        <v>106499</v>
      </c>
      <c r="N48" s="86"/>
      <c r="O48" s="65"/>
      <c r="P48" s="66">
        <v>6053</v>
      </c>
      <c r="Q48" s="66">
        <f t="shared" si="0"/>
        <v>6053</v>
      </c>
      <c r="R48" s="22"/>
      <c r="S48" s="30" t="s">
        <v>421</v>
      </c>
      <c r="T48" s="112"/>
      <c r="U48" s="15"/>
    </row>
    <row r="49" spans="1:21" s="32" customFormat="1" ht="15.75" customHeight="1" x14ac:dyDescent="0.3">
      <c r="A49" s="60" t="s">
        <v>83</v>
      </c>
      <c r="B49" s="61" t="s">
        <v>108</v>
      </c>
      <c r="C49" s="62">
        <v>1998</v>
      </c>
      <c r="D49" s="63" t="s">
        <v>348</v>
      </c>
      <c r="E49" s="63" t="s">
        <v>344</v>
      </c>
      <c r="F49" s="60"/>
      <c r="G49" s="60"/>
      <c r="H49" s="60" t="s">
        <v>577</v>
      </c>
      <c r="I49" s="64" t="s">
        <v>375</v>
      </c>
      <c r="J49" s="65">
        <v>1</v>
      </c>
      <c r="K49" s="86" t="s">
        <v>456</v>
      </c>
      <c r="L49" s="86" t="s">
        <v>575</v>
      </c>
      <c r="M49" s="164">
        <v>43499</v>
      </c>
      <c r="N49" s="86"/>
      <c r="O49" s="65"/>
      <c r="P49" s="66">
        <v>16416</v>
      </c>
      <c r="Q49" s="66">
        <f t="shared" si="0"/>
        <v>16416</v>
      </c>
      <c r="R49" s="22"/>
      <c r="S49" s="30"/>
      <c r="T49" s="112" t="s">
        <v>574</v>
      </c>
    </row>
    <row r="50" spans="1:21" s="32" customFormat="1" ht="15.75" customHeight="1" x14ac:dyDescent="0.3">
      <c r="A50" s="24" t="s">
        <v>83</v>
      </c>
      <c r="B50" s="25" t="s">
        <v>108</v>
      </c>
      <c r="C50" s="26">
        <v>1998</v>
      </c>
      <c r="D50" s="27" t="s">
        <v>12</v>
      </c>
      <c r="E50" s="27" t="s">
        <v>545</v>
      </c>
      <c r="F50" s="24"/>
      <c r="G50" s="24"/>
      <c r="H50" s="24" t="s">
        <v>567</v>
      </c>
      <c r="I50" s="28" t="s">
        <v>546</v>
      </c>
      <c r="J50" s="29">
        <v>1</v>
      </c>
      <c r="K50" s="88"/>
      <c r="L50" s="88"/>
      <c r="M50" s="165"/>
      <c r="N50" s="88"/>
      <c r="O50" s="29"/>
      <c r="P50" s="30">
        <v>350000</v>
      </c>
      <c r="Q50" s="30">
        <f t="shared" si="0"/>
        <v>350000</v>
      </c>
      <c r="R50" s="22"/>
      <c r="S50" s="30"/>
      <c r="T50" s="112"/>
    </row>
    <row r="51" spans="1:21" s="32" customFormat="1" ht="15.75" customHeight="1" x14ac:dyDescent="0.3">
      <c r="A51" s="24" t="s">
        <v>83</v>
      </c>
      <c r="B51" s="25" t="s">
        <v>108</v>
      </c>
      <c r="C51" s="26">
        <v>1998</v>
      </c>
      <c r="D51" s="27" t="s">
        <v>12</v>
      </c>
      <c r="E51" s="27" t="s">
        <v>344</v>
      </c>
      <c r="F51" s="24"/>
      <c r="G51" s="24"/>
      <c r="H51" s="24" t="s">
        <v>591</v>
      </c>
      <c r="I51" s="28" t="s">
        <v>479</v>
      </c>
      <c r="J51" s="29">
        <v>1</v>
      </c>
      <c r="K51" s="88"/>
      <c r="L51" s="88"/>
      <c r="M51" s="165"/>
      <c r="N51" s="88"/>
      <c r="O51" s="29"/>
      <c r="P51" s="30">
        <v>0</v>
      </c>
      <c r="Q51" s="30">
        <f t="shared" si="0"/>
        <v>0</v>
      </c>
      <c r="R51" s="22"/>
      <c r="S51" s="30"/>
      <c r="T51" s="112"/>
    </row>
    <row r="52" spans="1:21" s="32" customFormat="1" ht="15.75" customHeight="1" x14ac:dyDescent="0.3">
      <c r="A52" s="17" t="s">
        <v>83</v>
      </c>
      <c r="B52" s="25" t="s">
        <v>108</v>
      </c>
      <c r="C52" s="26">
        <v>1998</v>
      </c>
      <c r="D52" s="27" t="s">
        <v>0</v>
      </c>
      <c r="E52" s="27" t="s">
        <v>345</v>
      </c>
      <c r="F52" s="24"/>
      <c r="G52" s="24"/>
      <c r="H52" s="24" t="s">
        <v>580</v>
      </c>
      <c r="I52" s="28" t="s">
        <v>284</v>
      </c>
      <c r="J52" s="29">
        <v>1</v>
      </c>
      <c r="K52" s="88"/>
      <c r="L52" s="88"/>
      <c r="M52" s="165"/>
      <c r="N52" s="88"/>
      <c r="O52" s="29"/>
      <c r="P52" s="30">
        <v>150000</v>
      </c>
      <c r="Q52" s="30">
        <f t="shared" si="0"/>
        <v>150000</v>
      </c>
      <c r="R52" s="22"/>
      <c r="S52" s="30"/>
      <c r="T52" s="112"/>
    </row>
    <row r="53" spans="1:21" s="32" customFormat="1" ht="15.75" customHeight="1" x14ac:dyDescent="0.3">
      <c r="A53" s="17" t="s">
        <v>83</v>
      </c>
      <c r="B53" s="21" t="s">
        <v>108</v>
      </c>
      <c r="C53" s="18">
        <v>1998</v>
      </c>
      <c r="D53" s="19" t="s">
        <v>0</v>
      </c>
      <c r="E53" s="19" t="s">
        <v>0</v>
      </c>
      <c r="F53" s="17"/>
      <c r="G53" s="17"/>
      <c r="H53" s="17" t="s">
        <v>565</v>
      </c>
      <c r="I53" s="23" t="s">
        <v>324</v>
      </c>
      <c r="J53" s="20">
        <v>1</v>
      </c>
      <c r="K53" s="88"/>
      <c r="L53" s="88"/>
      <c r="M53" s="165"/>
      <c r="N53" s="88"/>
      <c r="O53" s="20"/>
      <c r="P53" s="22">
        <v>75000</v>
      </c>
      <c r="Q53" s="22">
        <f t="shared" si="0"/>
        <v>75000</v>
      </c>
      <c r="R53" s="22"/>
      <c r="S53" s="30"/>
      <c r="T53" s="112"/>
    </row>
    <row r="54" spans="1:21" s="32" customFormat="1" ht="15.75" customHeight="1" x14ac:dyDescent="0.3">
      <c r="A54" s="48" t="s">
        <v>83</v>
      </c>
      <c r="B54" s="49" t="s">
        <v>108</v>
      </c>
      <c r="C54" s="50">
        <v>1998</v>
      </c>
      <c r="D54" s="51" t="s">
        <v>91</v>
      </c>
      <c r="E54" s="51" t="s">
        <v>91</v>
      </c>
      <c r="F54" s="48"/>
      <c r="G54" s="48"/>
      <c r="H54" s="48" t="s">
        <v>584</v>
      </c>
      <c r="I54" s="52" t="s">
        <v>363</v>
      </c>
      <c r="J54" s="53">
        <v>2</v>
      </c>
      <c r="K54" s="90"/>
      <c r="L54" s="90" t="s">
        <v>711</v>
      </c>
      <c r="M54" s="162"/>
      <c r="N54" s="90"/>
      <c r="O54" s="53"/>
      <c r="P54" s="54">
        <v>800000</v>
      </c>
      <c r="Q54" s="148">
        <f t="shared" si="0"/>
        <v>835600</v>
      </c>
      <c r="R54" s="22"/>
      <c r="S54" s="30"/>
      <c r="T54" s="112"/>
    </row>
    <row r="55" spans="1:21" s="32" customFormat="1" ht="15.75" customHeight="1" x14ac:dyDescent="0.3">
      <c r="A55" s="24" t="s">
        <v>83</v>
      </c>
      <c r="B55" s="25" t="s">
        <v>108</v>
      </c>
      <c r="C55" s="26">
        <v>1998</v>
      </c>
      <c r="D55" s="27" t="s">
        <v>12</v>
      </c>
      <c r="E55" s="27" t="s">
        <v>545</v>
      </c>
      <c r="F55" s="24"/>
      <c r="G55" s="24"/>
      <c r="H55" s="24" t="s">
        <v>567</v>
      </c>
      <c r="I55" s="28" t="s">
        <v>519</v>
      </c>
      <c r="J55" s="29">
        <v>3</v>
      </c>
      <c r="K55" s="88"/>
      <c r="L55" s="88"/>
      <c r="M55" s="165"/>
      <c r="N55" s="88"/>
      <c r="O55" s="29"/>
      <c r="P55" s="30">
        <v>300000</v>
      </c>
      <c r="Q55" s="22">
        <f t="shared" si="0"/>
        <v>327270</v>
      </c>
      <c r="R55" s="22"/>
      <c r="S55" s="30"/>
      <c r="T55" s="112"/>
    </row>
    <row r="56" spans="1:21" s="32" customFormat="1" ht="15.75" customHeight="1" x14ac:dyDescent="0.3">
      <c r="A56" s="24" t="s">
        <v>83</v>
      </c>
      <c r="B56" s="25" t="s">
        <v>108</v>
      </c>
      <c r="C56" s="26">
        <v>1998</v>
      </c>
      <c r="D56" s="27" t="s">
        <v>12</v>
      </c>
      <c r="E56" s="27" t="s">
        <v>345</v>
      </c>
      <c r="F56" s="24"/>
      <c r="G56" s="24"/>
      <c r="H56" s="24" t="s">
        <v>563</v>
      </c>
      <c r="I56" s="28" t="s">
        <v>181</v>
      </c>
      <c r="J56" s="29">
        <v>4</v>
      </c>
      <c r="K56" s="88"/>
      <c r="L56" s="88"/>
      <c r="M56" s="165"/>
      <c r="N56" s="88"/>
      <c r="O56" s="29"/>
      <c r="P56" s="30">
        <v>100000</v>
      </c>
      <c r="Q56" s="22">
        <f t="shared" si="0"/>
        <v>113950</v>
      </c>
      <c r="R56" s="22"/>
      <c r="S56" s="30"/>
      <c r="T56" s="112"/>
    </row>
    <row r="57" spans="1:21" s="32" customFormat="1" ht="15.75" customHeight="1" x14ac:dyDescent="0.3">
      <c r="A57" s="24" t="s">
        <v>83</v>
      </c>
      <c r="B57" s="21" t="s">
        <v>108</v>
      </c>
      <c r="C57" s="18">
        <v>1998</v>
      </c>
      <c r="D57" s="19" t="s">
        <v>13</v>
      </c>
      <c r="E57" s="27" t="s">
        <v>345</v>
      </c>
      <c r="F57" s="24"/>
      <c r="G57" s="24"/>
      <c r="H57" s="24" t="s">
        <v>592</v>
      </c>
      <c r="I57" s="23" t="s">
        <v>184</v>
      </c>
      <c r="J57" s="20">
        <v>6</v>
      </c>
      <c r="K57" s="89"/>
      <c r="L57" s="89"/>
      <c r="M57" s="163"/>
      <c r="N57" s="89"/>
      <c r="O57" s="20"/>
      <c r="P57" s="30">
        <v>20000</v>
      </c>
      <c r="Q57" s="22">
        <f t="shared" si="0"/>
        <v>24862</v>
      </c>
      <c r="R57" s="22"/>
      <c r="S57" s="30"/>
      <c r="T57" s="112"/>
    </row>
    <row r="58" spans="1:21" s="32" customFormat="1" ht="15.75" customHeight="1" x14ac:dyDescent="0.3">
      <c r="A58" s="24" t="s">
        <v>37</v>
      </c>
      <c r="B58" s="25" t="s">
        <v>109</v>
      </c>
      <c r="C58" s="26">
        <v>1998</v>
      </c>
      <c r="D58" s="27" t="s">
        <v>12</v>
      </c>
      <c r="E58" s="27" t="s">
        <v>345</v>
      </c>
      <c r="F58" s="24"/>
      <c r="G58" s="24"/>
      <c r="H58" s="24" t="s">
        <v>586</v>
      </c>
      <c r="I58" s="28" t="s">
        <v>520</v>
      </c>
      <c r="J58" s="29">
        <v>1</v>
      </c>
      <c r="K58" s="88"/>
      <c r="L58" s="88"/>
      <c r="M58" s="165"/>
      <c r="N58" s="88"/>
      <c r="O58" s="29"/>
      <c r="P58" s="30">
        <v>100000</v>
      </c>
      <c r="Q58" s="22">
        <f t="shared" si="0"/>
        <v>100000</v>
      </c>
      <c r="R58" s="22"/>
      <c r="S58" s="30" t="s">
        <v>448</v>
      </c>
      <c r="T58" s="111"/>
      <c r="U58" s="15"/>
    </row>
    <row r="59" spans="1:21" s="32" customFormat="1" ht="15.75" customHeight="1" x14ac:dyDescent="0.3">
      <c r="A59" s="24" t="s">
        <v>37</v>
      </c>
      <c r="B59" s="25" t="s">
        <v>109</v>
      </c>
      <c r="C59" s="26">
        <v>1999</v>
      </c>
      <c r="D59" s="27" t="s">
        <v>12</v>
      </c>
      <c r="E59" s="27" t="s">
        <v>345</v>
      </c>
      <c r="F59" s="24"/>
      <c r="G59" s="24"/>
      <c r="H59" s="24" t="s">
        <v>563</v>
      </c>
      <c r="I59" s="28" t="s">
        <v>181</v>
      </c>
      <c r="J59" s="29">
        <v>3</v>
      </c>
      <c r="K59" s="88"/>
      <c r="L59" s="88"/>
      <c r="M59" s="165"/>
      <c r="N59" s="88"/>
      <c r="O59" s="29"/>
      <c r="P59" s="30">
        <v>80000</v>
      </c>
      <c r="Q59" s="22">
        <f t="shared" si="0"/>
        <v>87272</v>
      </c>
      <c r="R59" s="22"/>
      <c r="S59" s="30"/>
      <c r="T59" s="111"/>
      <c r="U59" s="15"/>
    </row>
    <row r="60" spans="1:21" s="14" customFormat="1" ht="15.75" customHeight="1" x14ac:dyDescent="0.3">
      <c r="A60" s="48" t="s">
        <v>37</v>
      </c>
      <c r="B60" s="49" t="s">
        <v>109</v>
      </c>
      <c r="C60" s="50">
        <v>1999</v>
      </c>
      <c r="D60" s="51" t="s">
        <v>91</v>
      </c>
      <c r="E60" s="51" t="s">
        <v>91</v>
      </c>
      <c r="F60" s="48"/>
      <c r="G60" s="48"/>
      <c r="H60" s="48" t="s">
        <v>584</v>
      </c>
      <c r="I60" s="52" t="s">
        <v>363</v>
      </c>
      <c r="J60" s="53">
        <v>3</v>
      </c>
      <c r="K60" s="90"/>
      <c r="L60" s="90" t="s">
        <v>711</v>
      </c>
      <c r="M60" s="162"/>
      <c r="N60" s="90"/>
      <c r="O60" s="53"/>
      <c r="P60" s="54">
        <v>425000</v>
      </c>
      <c r="Q60" s="54">
        <f t="shared" si="0"/>
        <v>463632.5</v>
      </c>
      <c r="R60" s="22"/>
      <c r="S60" s="30"/>
      <c r="T60" s="111"/>
      <c r="U60" s="15"/>
    </row>
    <row r="61" spans="1:21" s="14" customFormat="1" ht="15.75" customHeight="1" x14ac:dyDescent="0.3">
      <c r="A61" s="24" t="s">
        <v>37</v>
      </c>
      <c r="B61" s="25" t="s">
        <v>109</v>
      </c>
      <c r="C61" s="26">
        <v>1999</v>
      </c>
      <c r="D61" s="27" t="s">
        <v>87</v>
      </c>
      <c r="E61" s="27" t="s">
        <v>344</v>
      </c>
      <c r="F61" s="24"/>
      <c r="G61" s="24"/>
      <c r="H61" s="24" t="s">
        <v>567</v>
      </c>
      <c r="I61" s="28" t="s">
        <v>185</v>
      </c>
      <c r="J61" s="29">
        <v>5</v>
      </c>
      <c r="K61" s="88"/>
      <c r="L61" s="88"/>
      <c r="M61" s="165"/>
      <c r="N61" s="88"/>
      <c r="O61" s="29"/>
      <c r="P61" s="30">
        <v>195000</v>
      </c>
      <c r="Q61" s="22">
        <f t="shared" si="0"/>
        <v>232089</v>
      </c>
      <c r="R61" s="22"/>
      <c r="S61" s="30"/>
      <c r="T61" s="111"/>
      <c r="U61" s="15"/>
    </row>
    <row r="62" spans="1:21" s="32" customFormat="1" ht="15.75" customHeight="1" x14ac:dyDescent="0.3">
      <c r="A62" s="24" t="s">
        <v>37</v>
      </c>
      <c r="B62" s="25" t="s">
        <v>109</v>
      </c>
      <c r="C62" s="26">
        <v>1999</v>
      </c>
      <c r="D62" s="27" t="s">
        <v>87</v>
      </c>
      <c r="E62" s="27" t="s">
        <v>87</v>
      </c>
      <c r="F62" s="24"/>
      <c r="G62" s="24"/>
      <c r="H62" s="24" t="s">
        <v>569</v>
      </c>
      <c r="I62" s="28" t="s">
        <v>2</v>
      </c>
      <c r="J62" s="29">
        <v>5</v>
      </c>
      <c r="K62" s="88"/>
      <c r="L62" s="88"/>
      <c r="M62" s="165"/>
      <c r="N62" s="88"/>
      <c r="O62" s="29"/>
      <c r="P62" s="30">
        <v>80709</v>
      </c>
      <c r="Q62" s="22">
        <f t="shared" si="0"/>
        <v>96059.851800000004</v>
      </c>
      <c r="R62" s="22"/>
      <c r="S62" s="30"/>
      <c r="T62" s="111"/>
      <c r="U62" s="15"/>
    </row>
    <row r="63" spans="1:21" s="32" customFormat="1" ht="15.75" customHeight="1" x14ac:dyDescent="0.3">
      <c r="A63" s="24" t="s">
        <v>37</v>
      </c>
      <c r="B63" s="25" t="s">
        <v>109</v>
      </c>
      <c r="C63" s="26">
        <v>1999</v>
      </c>
      <c r="D63" s="27" t="s">
        <v>87</v>
      </c>
      <c r="E63" s="27" t="s">
        <v>344</v>
      </c>
      <c r="F63" s="24"/>
      <c r="G63" s="24"/>
      <c r="H63" s="24" t="s">
        <v>562</v>
      </c>
      <c r="I63" s="28" t="s">
        <v>1</v>
      </c>
      <c r="J63" s="29">
        <v>5</v>
      </c>
      <c r="K63" s="88"/>
      <c r="L63" s="88"/>
      <c r="M63" s="165"/>
      <c r="N63" s="88"/>
      <c r="O63" s="29"/>
      <c r="P63" s="30">
        <v>381751</v>
      </c>
      <c r="Q63" s="22">
        <f t="shared" si="0"/>
        <v>454360.04019999999</v>
      </c>
      <c r="R63" s="22"/>
      <c r="S63" s="30"/>
      <c r="T63" s="111"/>
      <c r="U63" s="15"/>
    </row>
    <row r="64" spans="1:21" s="32" customFormat="1" ht="15.75" customHeight="1" x14ac:dyDescent="0.3">
      <c r="A64" s="24" t="s">
        <v>96</v>
      </c>
      <c r="B64" s="25" t="s">
        <v>115</v>
      </c>
      <c r="C64" s="26">
        <v>2001</v>
      </c>
      <c r="D64" s="27" t="s">
        <v>87</v>
      </c>
      <c r="E64" s="27" t="s">
        <v>345</v>
      </c>
      <c r="F64" s="24"/>
      <c r="G64" s="24"/>
      <c r="H64" s="24" t="s">
        <v>569</v>
      </c>
      <c r="I64" s="34" t="s">
        <v>484</v>
      </c>
      <c r="J64" s="29">
        <v>1</v>
      </c>
      <c r="K64" s="88"/>
      <c r="L64" s="88"/>
      <c r="M64" s="165"/>
      <c r="N64" s="88"/>
      <c r="O64" s="29"/>
      <c r="P64" s="30">
        <v>70000</v>
      </c>
      <c r="Q64" s="30">
        <f t="shared" si="0"/>
        <v>70000</v>
      </c>
      <c r="R64" s="22"/>
      <c r="S64" s="30"/>
      <c r="T64" s="111"/>
      <c r="U64" s="15"/>
    </row>
    <row r="65" spans="1:21" s="32" customFormat="1" ht="15.75" customHeight="1" x14ac:dyDescent="0.3">
      <c r="A65" s="150" t="s">
        <v>96</v>
      </c>
      <c r="B65" s="61" t="s">
        <v>115</v>
      </c>
      <c r="C65" s="62">
        <v>2001</v>
      </c>
      <c r="D65" s="63" t="s">
        <v>12</v>
      </c>
      <c r="E65" s="63" t="s">
        <v>344</v>
      </c>
      <c r="F65" s="60"/>
      <c r="G65" s="60"/>
      <c r="H65" s="60" t="s">
        <v>593</v>
      </c>
      <c r="I65" s="67" t="s">
        <v>501</v>
      </c>
      <c r="J65" s="65">
        <v>1</v>
      </c>
      <c r="K65" s="86" t="s">
        <v>456</v>
      </c>
      <c r="L65" s="86" t="s">
        <v>575</v>
      </c>
      <c r="M65" s="164">
        <v>50000</v>
      </c>
      <c r="N65" s="86"/>
      <c r="O65" s="65"/>
      <c r="P65" s="66">
        <v>60000</v>
      </c>
      <c r="Q65" s="66">
        <f t="shared" si="0"/>
        <v>60000</v>
      </c>
      <c r="R65" s="22"/>
      <c r="S65" s="30"/>
      <c r="T65" s="115" t="s">
        <v>713</v>
      </c>
      <c r="U65" s="15"/>
    </row>
    <row r="66" spans="1:21" s="32" customFormat="1" ht="15.75" customHeight="1" x14ac:dyDescent="0.3">
      <c r="A66" s="60" t="s">
        <v>96</v>
      </c>
      <c r="B66" s="61" t="s">
        <v>110</v>
      </c>
      <c r="C66" s="62">
        <v>2001</v>
      </c>
      <c r="D66" s="63" t="s">
        <v>12</v>
      </c>
      <c r="E66" s="63" t="s">
        <v>345</v>
      </c>
      <c r="F66" s="60"/>
      <c r="G66" s="60"/>
      <c r="H66" s="60" t="s">
        <v>563</v>
      </c>
      <c r="I66" s="64" t="s">
        <v>385</v>
      </c>
      <c r="J66" s="65">
        <v>1</v>
      </c>
      <c r="K66" s="86" t="s">
        <v>456</v>
      </c>
      <c r="L66" s="86" t="s">
        <v>578</v>
      </c>
      <c r="M66" s="164">
        <v>91776</v>
      </c>
      <c r="N66" s="86"/>
      <c r="O66" s="65"/>
      <c r="P66" s="66">
        <v>91250</v>
      </c>
      <c r="Q66" s="66">
        <f t="shared" si="0"/>
        <v>91250</v>
      </c>
      <c r="R66" s="22"/>
      <c r="S66" s="30" t="s">
        <v>439</v>
      </c>
      <c r="T66" s="113"/>
      <c r="U66" s="15"/>
    </row>
    <row r="67" spans="1:21" s="32" customFormat="1" ht="15.75" customHeight="1" x14ac:dyDescent="0.3">
      <c r="A67" s="24" t="s">
        <v>96</v>
      </c>
      <c r="B67" s="25" t="s">
        <v>115</v>
      </c>
      <c r="C67" s="26">
        <v>2001</v>
      </c>
      <c r="D67" s="27" t="s">
        <v>12</v>
      </c>
      <c r="E67" s="27" t="s">
        <v>345</v>
      </c>
      <c r="F67" s="24"/>
      <c r="G67" s="24"/>
      <c r="H67" s="24" t="s">
        <v>586</v>
      </c>
      <c r="I67" s="28" t="s">
        <v>520</v>
      </c>
      <c r="J67" s="29">
        <v>1</v>
      </c>
      <c r="K67" s="88"/>
      <c r="L67" s="88"/>
      <c r="M67" s="165"/>
      <c r="N67" s="88"/>
      <c r="O67" s="29"/>
      <c r="P67" s="30">
        <v>125000</v>
      </c>
      <c r="Q67" s="22">
        <f t="shared" si="0"/>
        <v>125000</v>
      </c>
      <c r="R67" s="22"/>
      <c r="S67" s="30" t="s">
        <v>448</v>
      </c>
      <c r="T67" s="111"/>
      <c r="U67" s="15"/>
    </row>
    <row r="68" spans="1:21" s="32" customFormat="1" ht="15.75" customHeight="1" x14ac:dyDescent="0.3">
      <c r="A68" s="24" t="s">
        <v>96</v>
      </c>
      <c r="B68" s="25" t="s">
        <v>110</v>
      </c>
      <c r="C68" s="26">
        <v>2001</v>
      </c>
      <c r="D68" s="27" t="s">
        <v>87</v>
      </c>
      <c r="E68" s="27" t="s">
        <v>87</v>
      </c>
      <c r="F68" s="24"/>
      <c r="G68" s="24"/>
      <c r="H68" s="24" t="s">
        <v>569</v>
      </c>
      <c r="I68" s="28" t="s">
        <v>2</v>
      </c>
      <c r="J68" s="29">
        <v>2</v>
      </c>
      <c r="K68" s="88"/>
      <c r="L68" s="88"/>
      <c r="M68" s="165"/>
      <c r="N68" s="88"/>
      <c r="O68" s="29"/>
      <c r="P68" s="30">
        <v>66701.25</v>
      </c>
      <c r="Q68" s="22">
        <f t="shared" si="0"/>
        <v>69669.455625000002</v>
      </c>
      <c r="R68" s="22"/>
      <c r="S68" s="30"/>
      <c r="T68" s="113"/>
      <c r="U68" s="15"/>
    </row>
    <row r="69" spans="1:21" s="32" customFormat="1" ht="15.75" customHeight="1" x14ac:dyDescent="0.3">
      <c r="A69" s="24" t="s">
        <v>96</v>
      </c>
      <c r="B69" s="25" t="s">
        <v>110</v>
      </c>
      <c r="C69" s="26">
        <v>2001</v>
      </c>
      <c r="D69" s="27" t="s">
        <v>12</v>
      </c>
      <c r="E69" s="27" t="s">
        <v>345</v>
      </c>
      <c r="F69" s="24"/>
      <c r="G69" s="24"/>
      <c r="H69" s="24" t="s">
        <v>563</v>
      </c>
      <c r="I69" s="28" t="s">
        <v>181</v>
      </c>
      <c r="J69" s="29">
        <v>4</v>
      </c>
      <c r="K69" s="88"/>
      <c r="L69" s="88"/>
      <c r="M69" s="165"/>
      <c r="N69" s="88"/>
      <c r="O69" s="29"/>
      <c r="P69" s="30">
        <v>80000</v>
      </c>
      <c r="Q69" s="22">
        <f t="shared" si="0"/>
        <v>91160</v>
      </c>
      <c r="R69" s="22"/>
      <c r="S69" s="30"/>
      <c r="T69" s="113"/>
      <c r="U69" s="15"/>
    </row>
    <row r="70" spans="1:21" s="32" customFormat="1" ht="15.75" customHeight="1" x14ac:dyDescent="0.3">
      <c r="A70" s="24" t="s">
        <v>96</v>
      </c>
      <c r="B70" s="25" t="s">
        <v>110</v>
      </c>
      <c r="C70" s="26">
        <v>2000</v>
      </c>
      <c r="D70" s="27" t="s">
        <v>0</v>
      </c>
      <c r="E70" s="19" t="s">
        <v>0</v>
      </c>
      <c r="F70" s="17"/>
      <c r="G70" s="17"/>
      <c r="H70" s="17" t="s">
        <v>594</v>
      </c>
      <c r="I70" s="23" t="s">
        <v>320</v>
      </c>
      <c r="J70" s="29">
        <v>4</v>
      </c>
      <c r="K70" s="88"/>
      <c r="L70" s="88"/>
      <c r="M70" s="165"/>
      <c r="N70" s="88"/>
      <c r="O70" s="29"/>
      <c r="P70" s="30">
        <v>25000</v>
      </c>
      <c r="Q70" s="22">
        <f t="shared" si="0"/>
        <v>28487.5</v>
      </c>
      <c r="R70" s="22"/>
      <c r="S70" s="30"/>
      <c r="T70" s="113"/>
      <c r="U70" s="15"/>
    </row>
    <row r="71" spans="1:21" s="32" customFormat="1" ht="15.75" customHeight="1" x14ac:dyDescent="0.3">
      <c r="A71" s="48" t="s">
        <v>96</v>
      </c>
      <c r="B71" s="49" t="s">
        <v>110</v>
      </c>
      <c r="C71" s="50">
        <v>2001</v>
      </c>
      <c r="D71" s="51" t="s">
        <v>91</v>
      </c>
      <c r="E71" s="51" t="s">
        <v>91</v>
      </c>
      <c r="F71" s="48"/>
      <c r="G71" s="48"/>
      <c r="H71" s="48" t="s">
        <v>584</v>
      </c>
      <c r="I71" s="52" t="s">
        <v>363</v>
      </c>
      <c r="J71" s="53">
        <v>4</v>
      </c>
      <c r="K71" s="90"/>
      <c r="L71" s="90" t="s">
        <v>711</v>
      </c>
      <c r="M71" s="162"/>
      <c r="N71" s="90"/>
      <c r="O71" s="53"/>
      <c r="P71" s="54">
        <v>650000</v>
      </c>
      <c r="Q71" s="54">
        <f t="shared" si="0"/>
        <v>740675</v>
      </c>
      <c r="R71" s="22"/>
      <c r="S71" s="30"/>
      <c r="T71" s="111"/>
      <c r="U71" s="15"/>
    </row>
    <row r="72" spans="1:21" s="32" customFormat="1" ht="15.75" customHeight="1" x14ac:dyDescent="0.3">
      <c r="A72" s="24" t="s">
        <v>96</v>
      </c>
      <c r="B72" s="25" t="s">
        <v>110</v>
      </c>
      <c r="C72" s="26">
        <v>2001</v>
      </c>
      <c r="D72" s="27" t="s">
        <v>87</v>
      </c>
      <c r="E72" s="27" t="s">
        <v>87</v>
      </c>
      <c r="F72" s="24"/>
      <c r="G72" s="24"/>
      <c r="H72" s="24" t="s">
        <v>585</v>
      </c>
      <c r="I72" s="28" t="s">
        <v>187</v>
      </c>
      <c r="J72" s="29">
        <v>5</v>
      </c>
      <c r="K72" s="88"/>
      <c r="L72" s="88"/>
      <c r="M72" s="165"/>
      <c r="N72" s="88"/>
      <c r="O72" s="29"/>
      <c r="P72" s="30">
        <v>8000</v>
      </c>
      <c r="Q72" s="22">
        <f t="shared" si="0"/>
        <v>9521.6</v>
      </c>
      <c r="R72" s="22"/>
      <c r="S72" s="30"/>
      <c r="T72" s="113"/>
      <c r="U72" s="15"/>
    </row>
    <row r="73" spans="1:21" s="32" customFormat="1" ht="15.75" customHeight="1" x14ac:dyDescent="0.3">
      <c r="A73" s="24" t="s">
        <v>96</v>
      </c>
      <c r="B73" s="25" t="s">
        <v>110</v>
      </c>
      <c r="C73" s="26">
        <v>2001</v>
      </c>
      <c r="D73" s="27" t="s">
        <v>87</v>
      </c>
      <c r="E73" s="27" t="s">
        <v>344</v>
      </c>
      <c r="F73" s="24"/>
      <c r="G73" s="24"/>
      <c r="H73" s="24" t="s">
        <v>562</v>
      </c>
      <c r="I73" s="28" t="s">
        <v>1</v>
      </c>
      <c r="J73" s="29">
        <v>5</v>
      </c>
      <c r="K73" s="88"/>
      <c r="L73" s="88"/>
      <c r="M73" s="165"/>
      <c r="N73" s="88"/>
      <c r="O73" s="29"/>
      <c r="P73" s="30">
        <v>811329.75</v>
      </c>
      <c r="Q73" s="22">
        <f t="shared" si="0"/>
        <v>965644.66845</v>
      </c>
      <c r="R73" s="22"/>
      <c r="S73" s="30"/>
      <c r="T73" s="113"/>
      <c r="U73" s="15"/>
    </row>
    <row r="74" spans="1:21" s="32" customFormat="1" ht="15.75" customHeight="1" x14ac:dyDescent="0.3">
      <c r="A74" s="17" t="s">
        <v>88</v>
      </c>
      <c r="B74" s="21" t="s">
        <v>111</v>
      </c>
      <c r="C74" s="18">
        <v>2000</v>
      </c>
      <c r="D74" s="19" t="s">
        <v>12</v>
      </c>
      <c r="E74" s="27" t="s">
        <v>345</v>
      </c>
      <c r="F74" s="24"/>
      <c r="G74" s="24"/>
      <c r="H74" s="24" t="s">
        <v>563</v>
      </c>
      <c r="I74" s="23" t="s">
        <v>181</v>
      </c>
      <c r="J74" s="20">
        <v>4</v>
      </c>
      <c r="K74" s="89"/>
      <c r="L74" s="89"/>
      <c r="M74" s="163"/>
      <c r="N74" s="89"/>
      <c r="O74" s="20"/>
      <c r="P74" s="22">
        <v>40000</v>
      </c>
      <c r="Q74" s="22">
        <f t="shared" si="0"/>
        <v>45580</v>
      </c>
      <c r="R74" s="22"/>
      <c r="S74" s="30"/>
      <c r="T74" s="113"/>
      <c r="U74" s="15"/>
    </row>
    <row r="75" spans="1:21" s="32" customFormat="1" ht="15.75" customHeight="1" x14ac:dyDescent="0.3">
      <c r="A75" s="48" t="s">
        <v>88</v>
      </c>
      <c r="B75" s="49" t="s">
        <v>111</v>
      </c>
      <c r="C75" s="50">
        <v>2000</v>
      </c>
      <c r="D75" s="51" t="s">
        <v>91</v>
      </c>
      <c r="E75" s="51" t="s">
        <v>91</v>
      </c>
      <c r="F75" s="48"/>
      <c r="G75" s="48"/>
      <c r="H75" s="48" t="s">
        <v>584</v>
      </c>
      <c r="I75" s="52" t="s">
        <v>363</v>
      </c>
      <c r="J75" s="53">
        <v>4</v>
      </c>
      <c r="K75" s="90"/>
      <c r="L75" s="90" t="s">
        <v>711</v>
      </c>
      <c r="M75" s="162"/>
      <c r="N75" s="90"/>
      <c r="O75" s="53"/>
      <c r="P75" s="54">
        <v>425000</v>
      </c>
      <c r="Q75" s="54">
        <f t="shared" si="0"/>
        <v>484287.5</v>
      </c>
      <c r="R75" s="22"/>
      <c r="S75" s="30"/>
      <c r="T75" s="113"/>
      <c r="U75" s="15"/>
    </row>
    <row r="76" spans="1:21" s="32" customFormat="1" ht="15.75" customHeight="1" x14ac:dyDescent="0.3">
      <c r="A76" s="24" t="s">
        <v>88</v>
      </c>
      <c r="B76" s="25" t="s">
        <v>111</v>
      </c>
      <c r="C76" s="26">
        <v>2000</v>
      </c>
      <c r="D76" s="27" t="s">
        <v>87</v>
      </c>
      <c r="E76" s="27" t="s">
        <v>344</v>
      </c>
      <c r="F76" s="24"/>
      <c r="G76" s="24"/>
      <c r="H76" s="24" t="s">
        <v>567</v>
      </c>
      <c r="I76" s="28" t="s">
        <v>185</v>
      </c>
      <c r="J76" s="29">
        <v>5</v>
      </c>
      <c r="K76" s="88"/>
      <c r="L76" s="88"/>
      <c r="M76" s="165"/>
      <c r="N76" s="88"/>
      <c r="O76" s="29"/>
      <c r="P76" s="30">
        <v>195000</v>
      </c>
      <c r="Q76" s="22">
        <f t="shared" si="0"/>
        <v>232089</v>
      </c>
      <c r="R76" s="22"/>
      <c r="S76" s="30"/>
      <c r="T76" s="111"/>
      <c r="U76" s="15"/>
    </row>
    <row r="77" spans="1:21" s="32" customFormat="1" ht="15.75" customHeight="1" x14ac:dyDescent="0.3">
      <c r="A77" s="24" t="s">
        <v>88</v>
      </c>
      <c r="B77" s="25" t="s">
        <v>111</v>
      </c>
      <c r="C77" s="26">
        <v>2000</v>
      </c>
      <c r="D77" s="27" t="s">
        <v>12</v>
      </c>
      <c r="E77" s="27" t="s">
        <v>545</v>
      </c>
      <c r="F77" s="24"/>
      <c r="G77" s="24"/>
      <c r="H77" s="24" t="s">
        <v>567</v>
      </c>
      <c r="I77" s="28" t="s">
        <v>549</v>
      </c>
      <c r="J77" s="29">
        <v>5</v>
      </c>
      <c r="K77" s="88"/>
      <c r="L77" s="88"/>
      <c r="M77" s="165"/>
      <c r="N77" s="88"/>
      <c r="O77" s="29"/>
      <c r="P77" s="30">
        <v>600000</v>
      </c>
      <c r="Q77" s="22">
        <f t="shared" si="0"/>
        <v>714120</v>
      </c>
      <c r="R77" s="22"/>
      <c r="S77" s="30"/>
      <c r="T77" s="111"/>
      <c r="U77" s="15"/>
    </row>
    <row r="78" spans="1:21" s="32" customFormat="1" ht="15.75" customHeight="1" x14ac:dyDescent="0.3">
      <c r="A78" s="24" t="s">
        <v>88</v>
      </c>
      <c r="B78" s="25" t="s">
        <v>111</v>
      </c>
      <c r="C78" s="26">
        <v>2000</v>
      </c>
      <c r="D78" s="27" t="s">
        <v>87</v>
      </c>
      <c r="E78" s="27" t="s">
        <v>344</v>
      </c>
      <c r="F78" s="24"/>
      <c r="G78" s="24"/>
      <c r="H78" s="24" t="s">
        <v>562</v>
      </c>
      <c r="I78" s="28" t="s">
        <v>240</v>
      </c>
      <c r="J78" s="29">
        <v>5</v>
      </c>
      <c r="K78" s="88"/>
      <c r="L78" s="88"/>
      <c r="M78" s="165"/>
      <c r="N78" s="88"/>
      <c r="O78" s="29"/>
      <c r="P78" s="30">
        <v>943483</v>
      </c>
      <c r="Q78" s="22">
        <f t="shared" ref="Q78:Q141" si="1">IF(J78=1,P78+P78*$C$622,IF(J78=2,P78+P78*$C$623,IF(J78=3,P78+P78*$C$624,IF(J78=4,P78+P78*$C$625,IF(J78=5,P78+P78*$C$626,IF(J78=6,P78+P78*$C$627))))))</f>
        <v>1122933.4665999999</v>
      </c>
      <c r="R78" s="22"/>
      <c r="S78" s="30"/>
      <c r="T78" s="113"/>
      <c r="U78" s="15"/>
    </row>
    <row r="79" spans="1:21" s="32" customFormat="1" ht="15.75" customHeight="1" x14ac:dyDescent="0.3">
      <c r="A79" s="48" t="s">
        <v>88</v>
      </c>
      <c r="B79" s="49" t="s">
        <v>111</v>
      </c>
      <c r="C79" s="50">
        <v>2000</v>
      </c>
      <c r="D79" s="51" t="s">
        <v>13</v>
      </c>
      <c r="E79" s="51" t="s">
        <v>344</v>
      </c>
      <c r="F79" s="48"/>
      <c r="G79" s="48"/>
      <c r="H79" s="48" t="s">
        <v>592</v>
      </c>
      <c r="I79" s="52" t="s">
        <v>211</v>
      </c>
      <c r="J79" s="53">
        <v>6</v>
      </c>
      <c r="K79" s="90"/>
      <c r="L79" s="90" t="s">
        <v>711</v>
      </c>
      <c r="M79" s="162"/>
      <c r="N79" s="90"/>
      <c r="O79" s="53"/>
      <c r="P79" s="54">
        <v>100000</v>
      </c>
      <c r="Q79" s="54">
        <f t="shared" si="1"/>
        <v>124310</v>
      </c>
      <c r="R79" s="22"/>
      <c r="S79" s="30"/>
      <c r="T79" s="111"/>
      <c r="U79" s="15"/>
    </row>
    <row r="80" spans="1:21" s="32" customFormat="1" ht="15.75" customHeight="1" x14ac:dyDescent="0.3">
      <c r="A80" s="24" t="s">
        <v>88</v>
      </c>
      <c r="B80" s="25" t="s">
        <v>111</v>
      </c>
      <c r="C80" s="26">
        <v>2000</v>
      </c>
      <c r="D80" s="27" t="s">
        <v>13</v>
      </c>
      <c r="E80" s="27" t="s">
        <v>345</v>
      </c>
      <c r="F80" s="24"/>
      <c r="G80" s="24"/>
      <c r="H80" s="24" t="s">
        <v>595</v>
      </c>
      <c r="I80" s="28" t="s">
        <v>431</v>
      </c>
      <c r="J80" s="29">
        <v>6</v>
      </c>
      <c r="K80" s="88"/>
      <c r="L80" s="88"/>
      <c r="M80" s="165"/>
      <c r="N80" s="88"/>
      <c r="O80" s="29"/>
      <c r="P80" s="30">
        <v>300000</v>
      </c>
      <c r="Q80" s="22">
        <f t="shared" si="1"/>
        <v>372930</v>
      </c>
      <c r="R80" s="22"/>
      <c r="S80" s="30" t="s">
        <v>423</v>
      </c>
      <c r="T80" s="113" t="s">
        <v>432</v>
      </c>
      <c r="U80" s="15"/>
    </row>
    <row r="81" spans="1:21" s="32" customFormat="1" ht="15.75" customHeight="1" x14ac:dyDescent="0.3">
      <c r="A81" s="24" t="s">
        <v>54</v>
      </c>
      <c r="B81" s="25" t="s">
        <v>112</v>
      </c>
      <c r="C81" s="26">
        <v>1946</v>
      </c>
      <c r="D81" s="27" t="s">
        <v>12</v>
      </c>
      <c r="E81" s="27" t="s">
        <v>345</v>
      </c>
      <c r="F81" s="24"/>
      <c r="G81" s="24"/>
      <c r="H81" s="24" t="s">
        <v>586</v>
      </c>
      <c r="I81" s="28" t="s">
        <v>521</v>
      </c>
      <c r="J81" s="29">
        <v>1</v>
      </c>
      <c r="K81" s="88"/>
      <c r="L81" s="88"/>
      <c r="M81" s="165"/>
      <c r="N81" s="88"/>
      <c r="O81" s="29"/>
      <c r="P81" s="30">
        <v>10000</v>
      </c>
      <c r="Q81" s="22">
        <f t="shared" si="1"/>
        <v>10000</v>
      </c>
      <c r="R81" s="22"/>
      <c r="S81" s="30" t="s">
        <v>448</v>
      </c>
      <c r="T81" s="111"/>
      <c r="U81" s="15"/>
    </row>
    <row r="82" spans="1:21" s="32" customFormat="1" ht="15.75" customHeight="1" x14ac:dyDescent="0.3">
      <c r="A82" s="24" t="s">
        <v>54</v>
      </c>
      <c r="B82" s="25" t="s">
        <v>112</v>
      </c>
      <c r="C82" s="26">
        <v>1946</v>
      </c>
      <c r="D82" s="27" t="s">
        <v>0</v>
      </c>
      <c r="E82" s="27" t="s">
        <v>344</v>
      </c>
      <c r="F82" s="24"/>
      <c r="G82" s="24"/>
      <c r="H82" s="24" t="s">
        <v>580</v>
      </c>
      <c r="I82" s="28" t="s">
        <v>188</v>
      </c>
      <c r="J82" s="29">
        <v>5</v>
      </c>
      <c r="K82" s="88"/>
      <c r="L82" s="88"/>
      <c r="M82" s="165"/>
      <c r="N82" s="88"/>
      <c r="O82" s="29"/>
      <c r="P82" s="30">
        <v>175000</v>
      </c>
      <c r="Q82" s="30">
        <f t="shared" si="1"/>
        <v>208285</v>
      </c>
      <c r="R82" s="22"/>
      <c r="S82" s="30"/>
      <c r="T82" s="111" t="s">
        <v>440</v>
      </c>
      <c r="U82" s="15"/>
    </row>
    <row r="83" spans="1:21" s="32" customFormat="1" ht="15.75" customHeight="1" x14ac:dyDescent="0.3">
      <c r="A83" s="24" t="s">
        <v>73</v>
      </c>
      <c r="B83" s="25" t="s">
        <v>113</v>
      </c>
      <c r="C83" s="26">
        <v>2000</v>
      </c>
      <c r="D83" s="27" t="s">
        <v>12</v>
      </c>
      <c r="E83" s="27" t="s">
        <v>345</v>
      </c>
      <c r="F83" s="24"/>
      <c r="G83" s="24"/>
      <c r="H83" s="24" t="s">
        <v>586</v>
      </c>
      <c r="I83" s="28" t="s">
        <v>520</v>
      </c>
      <c r="J83" s="29">
        <v>1</v>
      </c>
      <c r="K83" s="88"/>
      <c r="L83" s="88"/>
      <c r="M83" s="165"/>
      <c r="N83" s="88"/>
      <c r="O83" s="29"/>
      <c r="P83" s="30">
        <v>100000</v>
      </c>
      <c r="Q83" s="22">
        <f t="shared" si="1"/>
        <v>100000</v>
      </c>
      <c r="R83" s="22"/>
      <c r="S83" s="30" t="s">
        <v>448</v>
      </c>
      <c r="T83" s="112"/>
      <c r="U83" s="15"/>
    </row>
    <row r="84" spans="1:21" s="32" customFormat="1" ht="15.75" customHeight="1" x14ac:dyDescent="0.3">
      <c r="A84" s="24" t="s">
        <v>73</v>
      </c>
      <c r="B84" s="25" t="s">
        <v>113</v>
      </c>
      <c r="C84" s="26">
        <v>2000</v>
      </c>
      <c r="D84" s="27" t="s">
        <v>12</v>
      </c>
      <c r="E84" s="27" t="s">
        <v>345</v>
      </c>
      <c r="F84" s="24"/>
      <c r="G84" s="24"/>
      <c r="H84" s="24" t="s">
        <v>563</v>
      </c>
      <c r="I84" s="28" t="s">
        <v>181</v>
      </c>
      <c r="J84" s="29">
        <v>3</v>
      </c>
      <c r="K84" s="88"/>
      <c r="L84" s="88"/>
      <c r="M84" s="165"/>
      <c r="N84" s="88"/>
      <c r="O84" s="29"/>
      <c r="P84" s="30">
        <v>80000</v>
      </c>
      <c r="Q84" s="22">
        <f t="shared" si="1"/>
        <v>87272</v>
      </c>
      <c r="R84" s="22"/>
      <c r="S84" s="30"/>
      <c r="T84" s="112"/>
      <c r="U84" s="15"/>
    </row>
    <row r="85" spans="1:21" s="32" customFormat="1" ht="15.75" customHeight="1" x14ac:dyDescent="0.3">
      <c r="A85" s="24" t="s">
        <v>73</v>
      </c>
      <c r="B85" s="25" t="s">
        <v>113</v>
      </c>
      <c r="C85" s="26">
        <v>2000</v>
      </c>
      <c r="D85" s="27" t="s">
        <v>87</v>
      </c>
      <c r="E85" s="27" t="s">
        <v>344</v>
      </c>
      <c r="F85" s="24"/>
      <c r="G85" s="24"/>
      <c r="H85" s="24" t="s">
        <v>567</v>
      </c>
      <c r="I85" s="28" t="s">
        <v>185</v>
      </c>
      <c r="J85" s="29">
        <v>5</v>
      </c>
      <c r="K85" s="88"/>
      <c r="L85" s="88"/>
      <c r="M85" s="165"/>
      <c r="N85" s="88"/>
      <c r="O85" s="29"/>
      <c r="P85" s="30">
        <v>195000</v>
      </c>
      <c r="Q85" s="22">
        <f t="shared" si="1"/>
        <v>232089</v>
      </c>
      <c r="R85" s="22"/>
      <c r="S85" s="30"/>
      <c r="T85" s="112"/>
      <c r="U85" s="15"/>
    </row>
    <row r="86" spans="1:21" s="32" customFormat="1" ht="15.75" customHeight="1" x14ac:dyDescent="0.3">
      <c r="A86" s="24" t="s">
        <v>73</v>
      </c>
      <c r="B86" s="25" t="s">
        <v>113</v>
      </c>
      <c r="C86" s="26">
        <v>2000</v>
      </c>
      <c r="D86" s="27" t="s">
        <v>87</v>
      </c>
      <c r="E86" s="27" t="s">
        <v>344</v>
      </c>
      <c r="F86" s="24"/>
      <c r="G86" s="24"/>
      <c r="H86" s="24" t="s">
        <v>562</v>
      </c>
      <c r="I86" s="28" t="s">
        <v>1</v>
      </c>
      <c r="J86" s="29">
        <v>5</v>
      </c>
      <c r="K86" s="88"/>
      <c r="L86" s="88"/>
      <c r="M86" s="165"/>
      <c r="N86" s="88"/>
      <c r="O86" s="29"/>
      <c r="P86" s="30">
        <v>381751</v>
      </c>
      <c r="Q86" s="22">
        <f t="shared" si="1"/>
        <v>454360.04019999999</v>
      </c>
      <c r="R86" s="22"/>
      <c r="S86" s="30"/>
      <c r="T86" s="112"/>
      <c r="U86" s="15"/>
    </row>
    <row r="87" spans="1:21" s="32" customFormat="1" ht="15.75" customHeight="1" x14ac:dyDescent="0.3">
      <c r="A87" s="48" t="s">
        <v>73</v>
      </c>
      <c r="B87" s="49" t="s">
        <v>113</v>
      </c>
      <c r="C87" s="50">
        <v>2000</v>
      </c>
      <c r="D87" s="51" t="s">
        <v>91</v>
      </c>
      <c r="E87" s="51" t="s">
        <v>91</v>
      </c>
      <c r="F87" s="48"/>
      <c r="G87" s="48"/>
      <c r="H87" s="48" t="s">
        <v>584</v>
      </c>
      <c r="I87" s="52" t="s">
        <v>363</v>
      </c>
      <c r="J87" s="53">
        <v>5</v>
      </c>
      <c r="K87" s="90"/>
      <c r="L87" s="90" t="s">
        <v>711</v>
      </c>
      <c r="M87" s="162"/>
      <c r="N87" s="90"/>
      <c r="O87" s="53"/>
      <c r="P87" s="54">
        <v>425000</v>
      </c>
      <c r="Q87" s="54">
        <f t="shared" si="1"/>
        <v>505835</v>
      </c>
      <c r="R87" s="22"/>
      <c r="S87" s="30"/>
      <c r="T87" s="112"/>
      <c r="U87" s="15"/>
    </row>
    <row r="88" spans="1:21" s="32" customFormat="1" ht="15.75" customHeight="1" x14ac:dyDescent="0.3">
      <c r="A88" s="24" t="s">
        <v>73</v>
      </c>
      <c r="B88" s="21" t="s">
        <v>113</v>
      </c>
      <c r="C88" s="18">
        <v>2000</v>
      </c>
      <c r="D88" s="19" t="s">
        <v>13</v>
      </c>
      <c r="E88" s="27" t="s">
        <v>345</v>
      </c>
      <c r="F88" s="24"/>
      <c r="G88" s="24"/>
      <c r="H88" s="24" t="s">
        <v>592</v>
      </c>
      <c r="I88" s="23" t="s">
        <v>184</v>
      </c>
      <c r="J88" s="20">
        <v>6</v>
      </c>
      <c r="K88" s="89"/>
      <c r="L88" s="89"/>
      <c r="M88" s="163"/>
      <c r="N88" s="89"/>
      <c r="O88" s="20"/>
      <c r="P88" s="30">
        <v>30000</v>
      </c>
      <c r="Q88" s="22">
        <f t="shared" si="1"/>
        <v>37293</v>
      </c>
      <c r="R88" s="22"/>
      <c r="S88" s="30"/>
      <c r="T88" s="112"/>
      <c r="U88" s="15"/>
    </row>
    <row r="89" spans="1:21" s="32" customFormat="1" ht="15.75" customHeight="1" x14ac:dyDescent="0.3">
      <c r="A89" s="150" t="s">
        <v>46</v>
      </c>
      <c r="B89" s="61" t="s">
        <v>114</v>
      </c>
      <c r="C89" s="62">
        <v>2000</v>
      </c>
      <c r="D89" s="63" t="s">
        <v>87</v>
      </c>
      <c r="E89" s="63" t="s">
        <v>344</v>
      </c>
      <c r="F89" s="60"/>
      <c r="G89" s="60"/>
      <c r="H89" s="60" t="s">
        <v>562</v>
      </c>
      <c r="I89" s="64" t="s">
        <v>287</v>
      </c>
      <c r="J89" s="65">
        <v>1</v>
      </c>
      <c r="K89" s="86" t="s">
        <v>456</v>
      </c>
      <c r="L89" s="174" t="s">
        <v>581</v>
      </c>
      <c r="M89" s="164">
        <v>1859973</v>
      </c>
      <c r="N89" s="86"/>
      <c r="O89" s="65"/>
      <c r="P89" s="66">
        <v>1343003</v>
      </c>
      <c r="Q89" s="66">
        <f t="shared" si="1"/>
        <v>1343003</v>
      </c>
      <c r="R89" s="22"/>
      <c r="S89" s="30" t="s">
        <v>437</v>
      </c>
      <c r="T89" s="111"/>
      <c r="U89" s="15"/>
    </row>
    <row r="90" spans="1:21" s="32" customFormat="1" ht="15.75" customHeight="1" x14ac:dyDescent="0.3">
      <c r="A90" s="150" t="s">
        <v>46</v>
      </c>
      <c r="B90" s="61" t="s">
        <v>114</v>
      </c>
      <c r="C90" s="62">
        <v>2000</v>
      </c>
      <c r="D90" s="63" t="s">
        <v>0</v>
      </c>
      <c r="E90" s="63" t="s">
        <v>345</v>
      </c>
      <c r="F90" s="60"/>
      <c r="G90" s="60"/>
      <c r="H90" s="60" t="s">
        <v>580</v>
      </c>
      <c r="I90" s="64" t="s">
        <v>288</v>
      </c>
      <c r="J90" s="65">
        <v>1</v>
      </c>
      <c r="K90" s="86" t="s">
        <v>456</v>
      </c>
      <c r="L90" s="86" t="s">
        <v>579</v>
      </c>
      <c r="M90" s="164">
        <v>35000</v>
      </c>
      <c r="N90" s="86"/>
      <c r="O90" s="65"/>
      <c r="P90" s="66">
        <v>35000</v>
      </c>
      <c r="Q90" s="66">
        <f t="shared" si="1"/>
        <v>35000</v>
      </c>
      <c r="R90" s="22"/>
      <c r="S90" s="30"/>
      <c r="T90" s="111"/>
      <c r="U90" s="15"/>
    </row>
    <row r="91" spans="1:21" s="32" customFormat="1" ht="15.75" customHeight="1" x14ac:dyDescent="0.3">
      <c r="A91" s="24" t="s">
        <v>46</v>
      </c>
      <c r="B91" s="25" t="s">
        <v>114</v>
      </c>
      <c r="C91" s="26">
        <v>2000</v>
      </c>
      <c r="D91" s="27" t="s">
        <v>12</v>
      </c>
      <c r="E91" s="27" t="s">
        <v>345</v>
      </c>
      <c r="F91" s="24"/>
      <c r="G91" s="24"/>
      <c r="H91" s="24" t="s">
        <v>586</v>
      </c>
      <c r="I91" s="28" t="s">
        <v>520</v>
      </c>
      <c r="J91" s="29">
        <v>1</v>
      </c>
      <c r="K91" s="88"/>
      <c r="L91" s="88"/>
      <c r="M91" s="165"/>
      <c r="N91" s="88"/>
      <c r="O91" s="29"/>
      <c r="P91" s="30">
        <v>150000</v>
      </c>
      <c r="Q91" s="22">
        <f t="shared" si="1"/>
        <v>150000</v>
      </c>
      <c r="R91" s="22"/>
      <c r="S91" s="30" t="s">
        <v>448</v>
      </c>
      <c r="T91" s="111"/>
      <c r="U91" s="15"/>
    </row>
    <row r="92" spans="1:21" s="32" customFormat="1" ht="15.75" customHeight="1" x14ac:dyDescent="0.3">
      <c r="A92" s="24" t="s">
        <v>46</v>
      </c>
      <c r="B92" s="25" t="s">
        <v>114</v>
      </c>
      <c r="C92" s="26">
        <v>2000</v>
      </c>
      <c r="D92" s="27" t="s">
        <v>0</v>
      </c>
      <c r="E92" s="27" t="s">
        <v>344</v>
      </c>
      <c r="F92" s="24"/>
      <c r="G92" s="24"/>
      <c r="H92" s="24" t="s">
        <v>580</v>
      </c>
      <c r="I92" s="28" t="s">
        <v>233</v>
      </c>
      <c r="J92" s="29">
        <v>3</v>
      </c>
      <c r="K92" s="88"/>
      <c r="L92" s="88"/>
      <c r="M92" s="165"/>
      <c r="N92" s="88"/>
      <c r="O92" s="29"/>
      <c r="P92" s="30">
        <v>320000</v>
      </c>
      <c r="Q92" s="22">
        <f t="shared" si="1"/>
        <v>349088</v>
      </c>
      <c r="R92" s="22"/>
      <c r="S92" s="30"/>
      <c r="T92" s="111"/>
      <c r="U92" s="15"/>
    </row>
    <row r="93" spans="1:21" s="14" customFormat="1" ht="15.75" customHeight="1" x14ac:dyDescent="0.3">
      <c r="A93" s="24" t="s">
        <v>46</v>
      </c>
      <c r="B93" s="25" t="s">
        <v>114</v>
      </c>
      <c r="C93" s="26">
        <v>2000</v>
      </c>
      <c r="D93" s="27" t="s">
        <v>0</v>
      </c>
      <c r="E93" s="27" t="s">
        <v>345</v>
      </c>
      <c r="F93" s="24"/>
      <c r="G93" s="24"/>
      <c r="H93" s="24" t="s">
        <v>596</v>
      </c>
      <c r="I93" s="28" t="s">
        <v>189</v>
      </c>
      <c r="J93" s="29">
        <v>4</v>
      </c>
      <c r="K93" s="88"/>
      <c r="L93" s="88"/>
      <c r="M93" s="165"/>
      <c r="N93" s="88"/>
      <c r="O93" s="29"/>
      <c r="P93" s="30">
        <v>25000</v>
      </c>
      <c r="Q93" s="22">
        <f t="shared" si="1"/>
        <v>28487.5</v>
      </c>
      <c r="R93" s="22"/>
      <c r="S93" s="30"/>
      <c r="T93" s="111"/>
      <c r="U93" s="15"/>
    </row>
    <row r="94" spans="1:21" s="14" customFormat="1" ht="15.75" customHeight="1" x14ac:dyDescent="0.3">
      <c r="A94" s="48" t="s">
        <v>46</v>
      </c>
      <c r="B94" s="49" t="s">
        <v>114</v>
      </c>
      <c r="C94" s="50">
        <v>2000</v>
      </c>
      <c r="D94" s="51" t="s">
        <v>91</v>
      </c>
      <c r="E94" s="51" t="s">
        <v>91</v>
      </c>
      <c r="F94" s="48"/>
      <c r="G94" s="48"/>
      <c r="H94" s="48" t="s">
        <v>584</v>
      </c>
      <c r="I94" s="52" t="s">
        <v>363</v>
      </c>
      <c r="J94" s="53">
        <v>5</v>
      </c>
      <c r="K94" s="90"/>
      <c r="L94" s="90" t="s">
        <v>711</v>
      </c>
      <c r="M94" s="162"/>
      <c r="N94" s="90"/>
      <c r="O94" s="53"/>
      <c r="P94" s="54">
        <v>800000</v>
      </c>
      <c r="Q94" s="54">
        <f t="shared" si="1"/>
        <v>952160</v>
      </c>
      <c r="R94" s="22"/>
      <c r="S94" s="30"/>
      <c r="T94" s="111"/>
      <c r="U94" s="15"/>
    </row>
    <row r="95" spans="1:21" s="32" customFormat="1" ht="15.75" customHeight="1" x14ac:dyDescent="0.3">
      <c r="A95" s="24" t="s">
        <v>46</v>
      </c>
      <c r="B95" s="25" t="s">
        <v>114</v>
      </c>
      <c r="C95" s="26">
        <v>2000</v>
      </c>
      <c r="D95" s="27" t="s">
        <v>13</v>
      </c>
      <c r="E95" s="27" t="s">
        <v>344</v>
      </c>
      <c r="F95" s="24"/>
      <c r="G95" s="24"/>
      <c r="H95" s="24" t="s">
        <v>592</v>
      </c>
      <c r="I95" s="28" t="s">
        <v>184</v>
      </c>
      <c r="J95" s="29">
        <v>6</v>
      </c>
      <c r="K95" s="88"/>
      <c r="L95" s="88"/>
      <c r="M95" s="165"/>
      <c r="N95" s="88"/>
      <c r="O95" s="29"/>
      <c r="P95" s="30">
        <v>150000</v>
      </c>
      <c r="Q95" s="22">
        <f t="shared" si="1"/>
        <v>186465</v>
      </c>
      <c r="R95" s="22"/>
      <c r="S95" s="30"/>
      <c r="T95" s="111"/>
      <c r="U95" s="15"/>
    </row>
    <row r="96" spans="1:21" s="32" customFormat="1" ht="15.75" customHeight="1" x14ac:dyDescent="0.3">
      <c r="A96" s="24" t="s">
        <v>18</v>
      </c>
      <c r="B96" s="25" t="s">
        <v>115</v>
      </c>
      <c r="C96" s="26">
        <v>2001</v>
      </c>
      <c r="D96" s="27" t="s">
        <v>87</v>
      </c>
      <c r="E96" s="27" t="s">
        <v>87</v>
      </c>
      <c r="F96" s="24"/>
      <c r="G96" s="24"/>
      <c r="H96" s="24" t="s">
        <v>585</v>
      </c>
      <c r="I96" s="28" t="s">
        <v>187</v>
      </c>
      <c r="J96" s="29">
        <v>4</v>
      </c>
      <c r="K96" s="88"/>
      <c r="L96" s="88"/>
      <c r="M96" s="165"/>
      <c r="N96" s="88"/>
      <c r="O96" s="29"/>
      <c r="P96" s="30">
        <v>10000</v>
      </c>
      <c r="Q96" s="22">
        <f t="shared" si="1"/>
        <v>11395</v>
      </c>
      <c r="R96" s="22"/>
      <c r="S96" s="30"/>
      <c r="T96" s="111"/>
      <c r="U96" s="15"/>
    </row>
    <row r="97" spans="1:21" s="32" customFormat="1" ht="15.75" customHeight="1" x14ac:dyDescent="0.3">
      <c r="A97" s="17" t="s">
        <v>18</v>
      </c>
      <c r="B97" s="21" t="s">
        <v>115</v>
      </c>
      <c r="C97" s="18">
        <v>2001</v>
      </c>
      <c r="D97" s="19" t="s">
        <v>12</v>
      </c>
      <c r="E97" s="27" t="s">
        <v>345</v>
      </c>
      <c r="F97" s="24"/>
      <c r="G97" s="24"/>
      <c r="H97" s="24" t="s">
        <v>563</v>
      </c>
      <c r="I97" s="23" t="s">
        <v>181</v>
      </c>
      <c r="J97" s="20">
        <v>4</v>
      </c>
      <c r="K97" s="89"/>
      <c r="L97" s="89"/>
      <c r="M97" s="163"/>
      <c r="N97" s="89"/>
      <c r="O97" s="20"/>
      <c r="P97" s="22">
        <v>80000</v>
      </c>
      <c r="Q97" s="22">
        <f t="shared" si="1"/>
        <v>91160</v>
      </c>
      <c r="R97" s="22"/>
      <c r="S97" s="30"/>
      <c r="T97" s="112"/>
      <c r="U97" s="15"/>
    </row>
    <row r="98" spans="1:21" s="32" customFormat="1" ht="15.75" customHeight="1" x14ac:dyDescent="0.3">
      <c r="A98" s="24" t="s">
        <v>18</v>
      </c>
      <c r="B98" s="25" t="s">
        <v>115</v>
      </c>
      <c r="C98" s="26">
        <v>2001</v>
      </c>
      <c r="D98" s="27" t="s">
        <v>87</v>
      </c>
      <c r="E98" s="27" t="s">
        <v>344</v>
      </c>
      <c r="F98" s="24"/>
      <c r="G98" s="24"/>
      <c r="H98" s="24" t="s">
        <v>562</v>
      </c>
      <c r="I98" s="28" t="s">
        <v>1</v>
      </c>
      <c r="J98" s="29">
        <v>4</v>
      </c>
      <c r="K98" s="88"/>
      <c r="L98" s="88"/>
      <c r="M98" s="165"/>
      <c r="N98" s="88"/>
      <c r="O98" s="29"/>
      <c r="P98" s="30">
        <v>981709</v>
      </c>
      <c r="Q98" s="22">
        <f t="shared" si="1"/>
        <v>1118657.4055000001</v>
      </c>
      <c r="R98" s="22"/>
      <c r="S98" s="30"/>
      <c r="T98" s="112"/>
      <c r="U98" s="15"/>
    </row>
    <row r="99" spans="1:21" s="32" customFormat="1" ht="15.75" customHeight="1" x14ac:dyDescent="0.3">
      <c r="A99" s="48" t="s">
        <v>18</v>
      </c>
      <c r="B99" s="49" t="s">
        <v>115</v>
      </c>
      <c r="C99" s="50">
        <v>2001</v>
      </c>
      <c r="D99" s="51" t="s">
        <v>91</v>
      </c>
      <c r="E99" s="51" t="s">
        <v>91</v>
      </c>
      <c r="F99" s="48"/>
      <c r="G99" s="48"/>
      <c r="H99" s="48" t="s">
        <v>584</v>
      </c>
      <c r="I99" s="52" t="s">
        <v>363</v>
      </c>
      <c r="J99" s="53">
        <v>4</v>
      </c>
      <c r="K99" s="90"/>
      <c r="L99" s="90" t="s">
        <v>711</v>
      </c>
      <c r="M99" s="162"/>
      <c r="N99" s="90"/>
      <c r="O99" s="53"/>
      <c r="P99" s="54">
        <v>650000</v>
      </c>
      <c r="Q99" s="54">
        <f t="shared" si="1"/>
        <v>740675</v>
      </c>
      <c r="R99" s="22"/>
      <c r="S99" s="30"/>
      <c r="T99" s="112"/>
      <c r="U99" s="15"/>
    </row>
    <row r="100" spans="1:21" s="32" customFormat="1" ht="15.75" customHeight="1" x14ac:dyDescent="0.3">
      <c r="A100" s="24" t="s">
        <v>18</v>
      </c>
      <c r="B100" s="25" t="s">
        <v>115</v>
      </c>
      <c r="C100" s="26">
        <v>2001</v>
      </c>
      <c r="D100" s="27" t="s">
        <v>87</v>
      </c>
      <c r="E100" s="27" t="s">
        <v>87</v>
      </c>
      <c r="F100" s="24"/>
      <c r="G100" s="24"/>
      <c r="H100" s="24" t="s">
        <v>569</v>
      </c>
      <c r="I100" s="28" t="s">
        <v>4</v>
      </c>
      <c r="J100" s="29">
        <v>6</v>
      </c>
      <c r="K100" s="88" t="s">
        <v>456</v>
      </c>
      <c r="L100" s="88" t="s">
        <v>570</v>
      </c>
      <c r="M100" s="165">
        <v>89711</v>
      </c>
      <c r="N100" s="88"/>
      <c r="O100" s="29"/>
      <c r="P100" s="30">
        <v>88779</v>
      </c>
      <c r="Q100" s="22">
        <f t="shared" si="1"/>
        <v>110361.1749</v>
      </c>
      <c r="R100" s="22"/>
      <c r="S100" s="30"/>
      <c r="T100" s="113"/>
      <c r="U100" s="15"/>
    </row>
    <row r="101" spans="1:21" s="32" customFormat="1" ht="15.75" customHeight="1" x14ac:dyDescent="0.3">
      <c r="A101" s="17" t="s">
        <v>18</v>
      </c>
      <c r="B101" s="21" t="s">
        <v>115</v>
      </c>
      <c r="C101" s="18">
        <v>2001</v>
      </c>
      <c r="D101" s="19" t="s">
        <v>13</v>
      </c>
      <c r="E101" s="27" t="s">
        <v>344</v>
      </c>
      <c r="F101" s="24"/>
      <c r="G101" s="24"/>
      <c r="H101" s="24" t="s">
        <v>592</v>
      </c>
      <c r="I101" s="23" t="s">
        <v>184</v>
      </c>
      <c r="J101" s="20">
        <v>6</v>
      </c>
      <c r="K101" s="89"/>
      <c r="L101" s="89"/>
      <c r="M101" s="163"/>
      <c r="N101" s="89"/>
      <c r="O101" s="20"/>
      <c r="P101" s="22">
        <v>130000</v>
      </c>
      <c r="Q101" s="22">
        <f t="shared" si="1"/>
        <v>161603</v>
      </c>
      <c r="R101" s="22"/>
      <c r="S101" s="30"/>
      <c r="T101" s="113"/>
      <c r="U101" s="15"/>
    </row>
    <row r="102" spans="1:21" s="32" customFormat="1" ht="15.75" customHeight="1" x14ac:dyDescent="0.3">
      <c r="A102" s="24" t="s">
        <v>18</v>
      </c>
      <c r="B102" s="25" t="s">
        <v>115</v>
      </c>
      <c r="C102" s="26">
        <v>2001</v>
      </c>
      <c r="D102" s="27" t="s">
        <v>12</v>
      </c>
      <c r="E102" s="27" t="s">
        <v>545</v>
      </c>
      <c r="F102" s="24"/>
      <c r="G102" s="24"/>
      <c r="H102" s="24" t="s">
        <v>567</v>
      </c>
      <c r="I102" s="28" t="s">
        <v>547</v>
      </c>
      <c r="J102" s="29">
        <v>6</v>
      </c>
      <c r="K102" s="88"/>
      <c r="L102" s="88"/>
      <c r="M102" s="165"/>
      <c r="N102" s="88"/>
      <c r="O102" s="29"/>
      <c r="P102" s="30">
        <v>600000</v>
      </c>
      <c r="Q102" s="22">
        <f t="shared" si="1"/>
        <v>745860</v>
      </c>
      <c r="R102" s="22"/>
      <c r="S102" s="30"/>
      <c r="T102" s="113"/>
      <c r="U102" s="15"/>
    </row>
    <row r="103" spans="1:21" s="32" customFormat="1" ht="15.75" customHeight="1" x14ac:dyDescent="0.3">
      <c r="A103" s="17" t="s">
        <v>48</v>
      </c>
      <c r="B103" s="25" t="s">
        <v>116</v>
      </c>
      <c r="C103" s="26">
        <v>1952</v>
      </c>
      <c r="D103" s="27" t="s">
        <v>11</v>
      </c>
      <c r="E103" s="27" t="s">
        <v>345</v>
      </c>
      <c r="F103" s="24"/>
      <c r="G103" s="24"/>
      <c r="H103" s="24" t="s">
        <v>595</v>
      </c>
      <c r="I103" s="28" t="s">
        <v>234</v>
      </c>
      <c r="J103" s="29">
        <v>1</v>
      </c>
      <c r="K103" s="88"/>
      <c r="L103" s="88"/>
      <c r="M103" s="165"/>
      <c r="N103" s="88"/>
      <c r="O103" s="29"/>
      <c r="P103" s="30">
        <v>108000</v>
      </c>
      <c r="Q103" s="30">
        <f t="shared" si="1"/>
        <v>108000</v>
      </c>
      <c r="R103" s="22"/>
      <c r="S103" s="30"/>
      <c r="T103" s="111"/>
      <c r="U103" s="15"/>
    </row>
    <row r="104" spans="1:21" s="32" customFormat="1" ht="15.75" customHeight="1" x14ac:dyDescent="0.3">
      <c r="A104" s="17" t="s">
        <v>48</v>
      </c>
      <c r="B104" s="25" t="s">
        <v>116</v>
      </c>
      <c r="C104" s="26">
        <v>1952</v>
      </c>
      <c r="D104" s="27" t="s">
        <v>11</v>
      </c>
      <c r="E104" s="27" t="s">
        <v>345</v>
      </c>
      <c r="F104" s="24"/>
      <c r="G104" s="24"/>
      <c r="H104" s="24" t="s">
        <v>595</v>
      </c>
      <c r="I104" s="28" t="s">
        <v>190</v>
      </c>
      <c r="J104" s="29">
        <v>1</v>
      </c>
      <c r="K104" s="88"/>
      <c r="L104" s="88"/>
      <c r="M104" s="165"/>
      <c r="N104" s="88"/>
      <c r="O104" s="29"/>
      <c r="P104" s="30">
        <v>600000</v>
      </c>
      <c r="Q104" s="30">
        <f t="shared" si="1"/>
        <v>600000</v>
      </c>
      <c r="R104" s="22"/>
      <c r="S104" s="30"/>
      <c r="T104" s="111"/>
      <c r="U104" s="15"/>
    </row>
    <row r="105" spans="1:21" s="32" customFormat="1" ht="15.75" customHeight="1" x14ac:dyDescent="0.3">
      <c r="A105" s="150" t="s">
        <v>48</v>
      </c>
      <c r="B105" s="61" t="s">
        <v>116</v>
      </c>
      <c r="C105" s="62">
        <v>1952</v>
      </c>
      <c r="D105" s="63" t="s">
        <v>345</v>
      </c>
      <c r="E105" s="63" t="s">
        <v>345</v>
      </c>
      <c r="F105" s="60"/>
      <c r="G105" s="60"/>
      <c r="H105" s="60" t="s">
        <v>563</v>
      </c>
      <c r="I105" s="64" t="s">
        <v>497</v>
      </c>
      <c r="J105" s="65">
        <v>1</v>
      </c>
      <c r="K105" s="86" t="s">
        <v>456</v>
      </c>
      <c r="L105" s="86" t="s">
        <v>578</v>
      </c>
      <c r="M105" s="164">
        <v>60000</v>
      </c>
      <c r="N105" s="86"/>
      <c r="O105" s="65"/>
      <c r="P105" s="66">
        <v>60000</v>
      </c>
      <c r="Q105" s="66">
        <f t="shared" si="1"/>
        <v>60000</v>
      </c>
      <c r="R105" s="22"/>
      <c r="S105" s="30"/>
      <c r="T105" s="111"/>
      <c r="U105" s="15"/>
    </row>
    <row r="106" spans="1:21" s="32" customFormat="1" ht="15.75" customHeight="1" x14ac:dyDescent="0.3">
      <c r="A106" s="24" t="s">
        <v>48</v>
      </c>
      <c r="B106" s="25" t="s">
        <v>116</v>
      </c>
      <c r="C106" s="26">
        <v>1952</v>
      </c>
      <c r="D106" s="27" t="s">
        <v>12</v>
      </c>
      <c r="E106" s="27" t="s">
        <v>345</v>
      </c>
      <c r="F106" s="24"/>
      <c r="G106" s="24"/>
      <c r="H106" s="24" t="s">
        <v>595</v>
      </c>
      <c r="I106" s="28" t="s">
        <v>299</v>
      </c>
      <c r="J106" s="29">
        <v>2</v>
      </c>
      <c r="K106" s="88"/>
      <c r="L106" s="88"/>
      <c r="M106" s="165"/>
      <c r="N106" s="88"/>
      <c r="O106" s="29"/>
      <c r="P106" s="30">
        <v>445419</v>
      </c>
      <c r="Q106" s="22">
        <f t="shared" si="1"/>
        <v>465240.14549999998</v>
      </c>
      <c r="R106" s="22"/>
      <c r="S106" s="30"/>
      <c r="T106" s="111"/>
      <c r="U106" s="15"/>
    </row>
    <row r="107" spans="1:21" s="32" customFormat="1" ht="15.75" customHeight="1" x14ac:dyDescent="0.3">
      <c r="A107" s="24" t="s">
        <v>48</v>
      </c>
      <c r="B107" s="25" t="s">
        <v>116</v>
      </c>
      <c r="C107" s="26">
        <v>1952</v>
      </c>
      <c r="D107" s="27" t="s">
        <v>87</v>
      </c>
      <c r="E107" s="27" t="s">
        <v>345</v>
      </c>
      <c r="F107" s="24"/>
      <c r="G107" s="24"/>
      <c r="H107" s="24" t="s">
        <v>569</v>
      </c>
      <c r="I107" s="28" t="s">
        <v>4</v>
      </c>
      <c r="J107" s="29">
        <v>4</v>
      </c>
      <c r="K107" s="88"/>
      <c r="L107" s="88"/>
      <c r="M107" s="165"/>
      <c r="N107" s="88"/>
      <c r="O107" s="29"/>
      <c r="P107" s="30">
        <v>73371</v>
      </c>
      <c r="Q107" s="30">
        <f t="shared" si="1"/>
        <v>83606.254499999995</v>
      </c>
      <c r="R107" s="22"/>
      <c r="S107" s="30"/>
      <c r="T107" s="111"/>
      <c r="U107" s="15"/>
    </row>
    <row r="108" spans="1:21" s="32" customFormat="1" ht="15.75" customHeight="1" x14ac:dyDescent="0.3">
      <c r="A108" s="24" t="s">
        <v>48</v>
      </c>
      <c r="B108" s="25" t="s">
        <v>116</v>
      </c>
      <c r="C108" s="26">
        <v>1952</v>
      </c>
      <c r="D108" s="27" t="s">
        <v>12</v>
      </c>
      <c r="E108" s="27" t="s">
        <v>344</v>
      </c>
      <c r="F108" s="24"/>
      <c r="G108" s="24"/>
      <c r="H108" s="24" t="s">
        <v>560</v>
      </c>
      <c r="I108" s="28" t="s">
        <v>322</v>
      </c>
      <c r="J108" s="102">
        <v>5</v>
      </c>
      <c r="K108" s="88"/>
      <c r="L108" s="88"/>
      <c r="M108" s="165"/>
      <c r="N108" s="88"/>
      <c r="O108" s="29"/>
      <c r="P108" s="30">
        <v>5000000</v>
      </c>
      <c r="Q108" s="22">
        <f t="shared" si="1"/>
        <v>5951000</v>
      </c>
      <c r="R108" s="22"/>
      <c r="S108" s="30" t="s">
        <v>448</v>
      </c>
      <c r="T108" s="111"/>
      <c r="U108" s="15"/>
    </row>
    <row r="109" spans="1:21" s="32" customFormat="1" ht="15.75" customHeight="1" x14ac:dyDescent="0.3">
      <c r="A109" s="24" t="s">
        <v>52</v>
      </c>
      <c r="B109" s="25" t="s">
        <v>117</v>
      </c>
      <c r="C109" s="26">
        <v>2006</v>
      </c>
      <c r="D109" s="27" t="s">
        <v>87</v>
      </c>
      <c r="E109" s="27" t="s">
        <v>344</v>
      </c>
      <c r="F109" s="24"/>
      <c r="G109" s="24"/>
      <c r="H109" s="24" t="s">
        <v>567</v>
      </c>
      <c r="I109" s="28" t="s">
        <v>185</v>
      </c>
      <c r="J109" s="29">
        <v>4</v>
      </c>
      <c r="K109" s="88"/>
      <c r="L109" s="88"/>
      <c r="M109" s="165"/>
      <c r="N109" s="88"/>
      <c r="O109" s="29"/>
      <c r="P109" s="30">
        <v>195000</v>
      </c>
      <c r="Q109" s="22">
        <f t="shared" si="1"/>
        <v>222202.5</v>
      </c>
      <c r="R109" s="22"/>
      <c r="S109" s="30"/>
      <c r="T109" s="111"/>
      <c r="U109" s="15"/>
    </row>
    <row r="110" spans="1:21" s="32" customFormat="1" ht="15.75" customHeight="1" x14ac:dyDescent="0.3">
      <c r="A110" s="24" t="s">
        <v>52</v>
      </c>
      <c r="B110" s="25" t="s">
        <v>117</v>
      </c>
      <c r="C110" s="26">
        <v>2006</v>
      </c>
      <c r="D110" s="27" t="s">
        <v>87</v>
      </c>
      <c r="E110" s="27" t="s">
        <v>87</v>
      </c>
      <c r="F110" s="24"/>
      <c r="G110" s="24"/>
      <c r="H110" s="24" t="s">
        <v>569</v>
      </c>
      <c r="I110" s="28" t="s">
        <v>4</v>
      </c>
      <c r="J110" s="29">
        <v>6</v>
      </c>
      <c r="K110" s="88"/>
      <c r="L110" s="88"/>
      <c r="M110" s="165"/>
      <c r="N110" s="88"/>
      <c r="O110" s="29"/>
      <c r="P110" s="30">
        <v>88779</v>
      </c>
      <c r="Q110" s="22">
        <f t="shared" si="1"/>
        <v>110361.1749</v>
      </c>
      <c r="R110" s="22"/>
      <c r="S110" s="30"/>
      <c r="T110" s="111"/>
      <c r="U110" s="15"/>
    </row>
    <row r="111" spans="1:21" s="32" customFormat="1" ht="15.75" customHeight="1" x14ac:dyDescent="0.3">
      <c r="A111" s="24" t="s">
        <v>52</v>
      </c>
      <c r="B111" s="25" t="s">
        <v>117</v>
      </c>
      <c r="C111" s="26">
        <v>2006</v>
      </c>
      <c r="D111" s="27" t="s">
        <v>87</v>
      </c>
      <c r="E111" s="27" t="s">
        <v>344</v>
      </c>
      <c r="F111" s="24"/>
      <c r="G111" s="24"/>
      <c r="H111" s="24" t="s">
        <v>562</v>
      </c>
      <c r="I111" s="28" t="s">
        <v>3</v>
      </c>
      <c r="J111" s="29">
        <v>6</v>
      </c>
      <c r="K111" s="88"/>
      <c r="L111" s="88"/>
      <c r="M111" s="165"/>
      <c r="N111" s="88"/>
      <c r="O111" s="29"/>
      <c r="P111" s="30">
        <v>419926</v>
      </c>
      <c r="Q111" s="22">
        <f t="shared" si="1"/>
        <v>522010.01060000004</v>
      </c>
      <c r="R111" s="22"/>
      <c r="S111" s="30"/>
      <c r="T111" s="111"/>
      <c r="U111" s="15"/>
    </row>
    <row r="112" spans="1:21" s="32" customFormat="1" ht="15.75" customHeight="1" x14ac:dyDescent="0.3">
      <c r="A112" s="24" t="s">
        <v>29</v>
      </c>
      <c r="B112" s="25" t="s">
        <v>118</v>
      </c>
      <c r="C112" s="26">
        <v>2006</v>
      </c>
      <c r="D112" s="27" t="s">
        <v>12</v>
      </c>
      <c r="E112" s="27" t="s">
        <v>345</v>
      </c>
      <c r="F112" s="24"/>
      <c r="G112" s="24"/>
      <c r="H112" s="24" t="s">
        <v>586</v>
      </c>
      <c r="I112" s="28" t="s">
        <v>520</v>
      </c>
      <c r="J112" s="29">
        <v>1</v>
      </c>
      <c r="K112" s="88"/>
      <c r="L112" s="88"/>
      <c r="M112" s="165"/>
      <c r="N112" s="88"/>
      <c r="O112" s="29"/>
      <c r="P112" s="30">
        <v>100000</v>
      </c>
      <c r="Q112" s="22">
        <f t="shared" si="1"/>
        <v>100000</v>
      </c>
      <c r="R112" s="22"/>
      <c r="S112" s="30" t="s">
        <v>448</v>
      </c>
      <c r="T112" s="111"/>
      <c r="U112" s="15"/>
    </row>
    <row r="113" spans="1:21" s="32" customFormat="1" ht="15.75" customHeight="1" x14ac:dyDescent="0.3">
      <c r="A113" s="24" t="s">
        <v>29</v>
      </c>
      <c r="B113" s="25" t="s">
        <v>118</v>
      </c>
      <c r="C113" s="26">
        <v>2006</v>
      </c>
      <c r="D113" s="27" t="s">
        <v>87</v>
      </c>
      <c r="E113" s="27" t="s">
        <v>344</v>
      </c>
      <c r="F113" s="24"/>
      <c r="G113" s="24"/>
      <c r="H113" s="24" t="s">
        <v>567</v>
      </c>
      <c r="I113" s="28" t="s">
        <v>185</v>
      </c>
      <c r="J113" s="29">
        <v>4</v>
      </c>
      <c r="K113" s="88"/>
      <c r="L113" s="88"/>
      <c r="M113" s="165"/>
      <c r="N113" s="88"/>
      <c r="O113" s="29"/>
      <c r="P113" s="30">
        <v>195000</v>
      </c>
      <c r="Q113" s="22">
        <f t="shared" si="1"/>
        <v>222202.5</v>
      </c>
      <c r="R113" s="22"/>
      <c r="S113" s="30"/>
      <c r="T113" s="111"/>
      <c r="U113" s="15"/>
    </row>
    <row r="114" spans="1:21" s="32" customFormat="1" ht="15.75" customHeight="1" x14ac:dyDescent="0.3">
      <c r="A114" s="24" t="s">
        <v>29</v>
      </c>
      <c r="B114" s="25" t="s">
        <v>118</v>
      </c>
      <c r="C114" s="26">
        <v>2006</v>
      </c>
      <c r="D114" s="27" t="s">
        <v>87</v>
      </c>
      <c r="E114" s="27" t="s">
        <v>87</v>
      </c>
      <c r="F114" s="24"/>
      <c r="G114" s="24"/>
      <c r="H114" s="24" t="s">
        <v>562</v>
      </c>
      <c r="I114" s="28" t="s">
        <v>235</v>
      </c>
      <c r="J114" s="29">
        <v>6</v>
      </c>
      <c r="K114" s="88"/>
      <c r="L114" s="88"/>
      <c r="M114" s="165"/>
      <c r="N114" s="88"/>
      <c r="O114" s="29"/>
      <c r="P114" s="30">
        <v>583619</v>
      </c>
      <c r="Q114" s="22">
        <f t="shared" si="1"/>
        <v>725496.77890000003</v>
      </c>
      <c r="R114" s="22"/>
      <c r="S114" s="30"/>
      <c r="T114" s="111"/>
      <c r="U114" s="15"/>
    </row>
    <row r="115" spans="1:21" s="32" customFormat="1" ht="15.75" customHeight="1" x14ac:dyDescent="0.3">
      <c r="A115" s="24" t="s">
        <v>27</v>
      </c>
      <c r="B115" s="25" t="s">
        <v>119</v>
      </c>
      <c r="C115" s="26">
        <v>2007</v>
      </c>
      <c r="D115" s="27" t="s">
        <v>12</v>
      </c>
      <c r="E115" s="27" t="s">
        <v>344</v>
      </c>
      <c r="F115" s="24"/>
      <c r="G115" s="24"/>
      <c r="H115" s="24" t="s">
        <v>597</v>
      </c>
      <c r="I115" s="28" t="s">
        <v>362</v>
      </c>
      <c r="J115" s="29">
        <v>2</v>
      </c>
      <c r="K115" s="92" t="s">
        <v>473</v>
      </c>
      <c r="L115" s="92"/>
      <c r="M115" s="167"/>
      <c r="N115" s="88"/>
      <c r="O115" s="29"/>
      <c r="P115" s="30">
        <v>500000</v>
      </c>
      <c r="Q115" s="30">
        <f t="shared" si="1"/>
        <v>522250</v>
      </c>
      <c r="R115" s="22"/>
      <c r="S115" s="30"/>
      <c r="T115" s="111" t="s">
        <v>541</v>
      </c>
      <c r="U115" s="15"/>
    </row>
    <row r="116" spans="1:21" s="32" customFormat="1" ht="15.75" customHeight="1" x14ac:dyDescent="0.3">
      <c r="A116" s="24" t="s">
        <v>27</v>
      </c>
      <c r="B116" s="25" t="s">
        <v>119</v>
      </c>
      <c r="C116" s="26">
        <v>2007</v>
      </c>
      <c r="D116" s="27" t="s">
        <v>87</v>
      </c>
      <c r="E116" s="27" t="s">
        <v>344</v>
      </c>
      <c r="F116" s="24"/>
      <c r="G116" s="24"/>
      <c r="H116" s="24" t="s">
        <v>567</v>
      </c>
      <c r="I116" s="28" t="s">
        <v>185</v>
      </c>
      <c r="J116" s="29">
        <v>4</v>
      </c>
      <c r="K116" s="88"/>
      <c r="L116" s="88"/>
      <c r="M116" s="165"/>
      <c r="N116" s="88"/>
      <c r="O116" s="29"/>
      <c r="P116" s="30">
        <v>195000</v>
      </c>
      <c r="Q116" s="22">
        <f t="shared" si="1"/>
        <v>222202.5</v>
      </c>
      <c r="R116" s="22"/>
      <c r="S116" s="30"/>
      <c r="T116" s="111"/>
      <c r="U116" s="15"/>
    </row>
    <row r="117" spans="1:21" s="32" customFormat="1" ht="15.75" customHeight="1" x14ac:dyDescent="0.3">
      <c r="A117" s="24" t="s">
        <v>27</v>
      </c>
      <c r="B117" s="25" t="s">
        <v>119</v>
      </c>
      <c r="C117" s="26">
        <v>2007</v>
      </c>
      <c r="D117" s="27" t="s">
        <v>87</v>
      </c>
      <c r="E117" s="27" t="s">
        <v>87</v>
      </c>
      <c r="F117" s="24"/>
      <c r="G117" s="24"/>
      <c r="H117" s="24" t="s">
        <v>562</v>
      </c>
      <c r="I117" s="28" t="s">
        <v>235</v>
      </c>
      <c r="J117" s="29">
        <v>6</v>
      </c>
      <c r="K117" s="88"/>
      <c r="L117" s="88"/>
      <c r="M117" s="165"/>
      <c r="N117" s="88"/>
      <c r="O117" s="29"/>
      <c r="P117" s="30">
        <v>583619</v>
      </c>
      <c r="Q117" s="22">
        <f t="shared" si="1"/>
        <v>725496.77890000003</v>
      </c>
      <c r="R117" s="22"/>
      <c r="S117" s="30"/>
      <c r="T117" s="111"/>
      <c r="U117" s="15"/>
    </row>
    <row r="118" spans="1:21" s="32" customFormat="1" ht="15.75" customHeight="1" x14ac:dyDescent="0.3">
      <c r="A118" s="60" t="s">
        <v>78</v>
      </c>
      <c r="B118" s="61" t="s">
        <v>120</v>
      </c>
      <c r="C118" s="62">
        <v>2007</v>
      </c>
      <c r="D118" s="63" t="s">
        <v>12</v>
      </c>
      <c r="E118" s="63" t="s">
        <v>344</v>
      </c>
      <c r="F118" s="60"/>
      <c r="G118" s="60"/>
      <c r="H118" s="60" t="s">
        <v>567</v>
      </c>
      <c r="I118" s="64" t="s">
        <v>386</v>
      </c>
      <c r="J118" s="65">
        <v>1</v>
      </c>
      <c r="K118" s="86" t="s">
        <v>456</v>
      </c>
      <c r="L118" s="174" t="s">
        <v>582</v>
      </c>
      <c r="M118" s="164">
        <v>74148</v>
      </c>
      <c r="N118" s="86"/>
      <c r="O118" s="65"/>
      <c r="P118" s="66">
        <v>1006</v>
      </c>
      <c r="Q118" s="66">
        <f t="shared" si="1"/>
        <v>1006</v>
      </c>
      <c r="R118" s="22"/>
      <c r="S118" s="30" t="s">
        <v>436</v>
      </c>
      <c r="T118" s="112"/>
      <c r="U118" s="15"/>
    </row>
    <row r="119" spans="1:21" s="32" customFormat="1" ht="15.75" customHeight="1" x14ac:dyDescent="0.3">
      <c r="A119" s="24" t="s">
        <v>78</v>
      </c>
      <c r="B119" s="25" t="s">
        <v>120</v>
      </c>
      <c r="C119" s="26">
        <v>2007</v>
      </c>
      <c r="D119" s="27" t="s">
        <v>87</v>
      </c>
      <c r="E119" s="27" t="s">
        <v>344</v>
      </c>
      <c r="F119" s="24"/>
      <c r="G119" s="24"/>
      <c r="H119" s="24" t="s">
        <v>567</v>
      </c>
      <c r="I119" s="28" t="s">
        <v>185</v>
      </c>
      <c r="J119" s="29">
        <v>4</v>
      </c>
      <c r="K119" s="88"/>
      <c r="L119" s="88"/>
      <c r="M119" s="165"/>
      <c r="N119" s="88"/>
      <c r="O119" s="29"/>
      <c r="P119" s="30">
        <v>195000</v>
      </c>
      <c r="Q119" s="22">
        <f t="shared" si="1"/>
        <v>222202.5</v>
      </c>
      <c r="R119" s="22"/>
      <c r="S119" s="30"/>
      <c r="T119" s="112"/>
      <c r="U119" s="15"/>
    </row>
    <row r="120" spans="1:21" s="32" customFormat="1" ht="15.75" customHeight="1" x14ac:dyDescent="0.3">
      <c r="A120" s="24" t="s">
        <v>78</v>
      </c>
      <c r="B120" s="25" t="s">
        <v>120</v>
      </c>
      <c r="C120" s="26">
        <v>2007</v>
      </c>
      <c r="D120" s="27" t="s">
        <v>87</v>
      </c>
      <c r="E120" s="27" t="s">
        <v>344</v>
      </c>
      <c r="F120" s="24"/>
      <c r="G120" s="24"/>
      <c r="H120" s="24" t="s">
        <v>562</v>
      </c>
      <c r="I120" s="28" t="s">
        <v>1</v>
      </c>
      <c r="J120" s="29">
        <v>6</v>
      </c>
      <c r="K120" s="88"/>
      <c r="L120" s="88"/>
      <c r="M120" s="165"/>
      <c r="N120" s="88"/>
      <c r="O120" s="29"/>
      <c r="P120" s="30">
        <v>419926</v>
      </c>
      <c r="Q120" s="22">
        <f t="shared" si="1"/>
        <v>522010.01060000004</v>
      </c>
      <c r="R120" s="22"/>
      <c r="S120" s="30"/>
      <c r="T120" s="112"/>
      <c r="U120" s="15"/>
    </row>
    <row r="121" spans="1:21" s="32" customFormat="1" ht="15.75" customHeight="1" x14ac:dyDescent="0.3">
      <c r="A121" s="24" t="s">
        <v>39</v>
      </c>
      <c r="B121" s="25" t="s">
        <v>121</v>
      </c>
      <c r="C121" s="26">
        <v>2006</v>
      </c>
      <c r="D121" s="27" t="s">
        <v>12</v>
      </c>
      <c r="E121" s="27" t="s">
        <v>344</v>
      </c>
      <c r="F121" s="24"/>
      <c r="G121" s="24"/>
      <c r="H121" s="24" t="s">
        <v>560</v>
      </c>
      <c r="I121" s="28" t="s">
        <v>298</v>
      </c>
      <c r="J121" s="29">
        <v>3</v>
      </c>
      <c r="K121" s="88"/>
      <c r="L121" s="88"/>
      <c r="M121" s="165"/>
      <c r="N121" s="88"/>
      <c r="O121" s="29"/>
      <c r="P121" s="30">
        <v>4000000</v>
      </c>
      <c r="Q121" s="22">
        <f t="shared" si="1"/>
        <v>4363600</v>
      </c>
      <c r="R121" s="22"/>
      <c r="S121" s="30"/>
      <c r="T121" s="111"/>
      <c r="U121" s="15"/>
    </row>
    <row r="122" spans="1:21" s="32" customFormat="1" ht="15.75" customHeight="1" x14ac:dyDescent="0.3">
      <c r="A122" s="24" t="s">
        <v>39</v>
      </c>
      <c r="B122" s="25" t="s">
        <v>121</v>
      </c>
      <c r="C122" s="26">
        <v>2006</v>
      </c>
      <c r="D122" s="27" t="s">
        <v>0</v>
      </c>
      <c r="E122" s="19" t="s">
        <v>0</v>
      </c>
      <c r="F122" s="17"/>
      <c r="G122" s="17"/>
      <c r="H122" s="17" t="s">
        <v>594</v>
      </c>
      <c r="I122" s="23" t="s">
        <v>320</v>
      </c>
      <c r="J122" s="29">
        <v>3</v>
      </c>
      <c r="K122" s="88"/>
      <c r="L122" s="88"/>
      <c r="M122" s="165"/>
      <c r="N122" s="88"/>
      <c r="O122" s="29"/>
      <c r="P122" s="30">
        <v>25000</v>
      </c>
      <c r="Q122" s="22">
        <f t="shared" si="1"/>
        <v>27272.5</v>
      </c>
      <c r="R122" s="22"/>
      <c r="S122" s="30"/>
      <c r="T122" s="111"/>
      <c r="U122" s="15"/>
    </row>
    <row r="123" spans="1:21" s="32" customFormat="1" ht="15.75" customHeight="1" x14ac:dyDescent="0.3">
      <c r="A123" s="24" t="s">
        <v>39</v>
      </c>
      <c r="B123" s="25" t="s">
        <v>121</v>
      </c>
      <c r="C123" s="26">
        <v>2006</v>
      </c>
      <c r="D123" s="27" t="s">
        <v>87</v>
      </c>
      <c r="E123" s="27" t="s">
        <v>344</v>
      </c>
      <c r="F123" s="24"/>
      <c r="G123" s="24"/>
      <c r="H123" s="24" t="s">
        <v>562</v>
      </c>
      <c r="I123" s="28" t="s">
        <v>1</v>
      </c>
      <c r="J123" s="29">
        <v>6</v>
      </c>
      <c r="K123" s="88"/>
      <c r="L123" s="88"/>
      <c r="M123" s="165"/>
      <c r="N123" s="88"/>
      <c r="O123" s="29"/>
      <c r="P123" s="30">
        <v>1187868</v>
      </c>
      <c r="Q123" s="22">
        <f t="shared" si="1"/>
        <v>1476638.7108</v>
      </c>
      <c r="R123" s="22"/>
      <c r="S123" s="30"/>
      <c r="T123" s="111"/>
      <c r="U123" s="15"/>
    </row>
    <row r="124" spans="1:21" s="32" customFormat="1" ht="15.75" customHeight="1" x14ac:dyDescent="0.3">
      <c r="A124" s="24" t="s">
        <v>55</v>
      </c>
      <c r="B124" s="25" t="s">
        <v>122</v>
      </c>
      <c r="C124" s="26">
        <v>2006</v>
      </c>
      <c r="D124" s="27" t="s">
        <v>0</v>
      </c>
      <c r="E124" s="19" t="s">
        <v>0</v>
      </c>
      <c r="F124" s="17"/>
      <c r="G124" s="17"/>
      <c r="H124" s="17" t="s">
        <v>594</v>
      </c>
      <c r="I124" s="23" t="s">
        <v>320</v>
      </c>
      <c r="J124" s="29">
        <v>3</v>
      </c>
      <c r="K124" s="88"/>
      <c r="L124" s="88"/>
      <c r="M124" s="165"/>
      <c r="N124" s="88"/>
      <c r="O124" s="29"/>
      <c r="P124" s="30">
        <v>25000</v>
      </c>
      <c r="Q124" s="22">
        <f t="shared" si="1"/>
        <v>27272.5</v>
      </c>
      <c r="R124" s="22"/>
      <c r="S124" s="30"/>
      <c r="T124" s="111"/>
      <c r="U124" s="15"/>
    </row>
    <row r="125" spans="1:21" s="32" customFormat="1" ht="15.75" customHeight="1" x14ac:dyDescent="0.3">
      <c r="A125" s="24" t="s">
        <v>55</v>
      </c>
      <c r="B125" s="25" t="s">
        <v>122</v>
      </c>
      <c r="C125" s="26">
        <v>2006</v>
      </c>
      <c r="D125" s="27" t="s">
        <v>87</v>
      </c>
      <c r="E125" s="27" t="s">
        <v>87</v>
      </c>
      <c r="F125" s="24"/>
      <c r="G125" s="24"/>
      <c r="H125" s="24" t="s">
        <v>585</v>
      </c>
      <c r="I125" s="28" t="s">
        <v>187</v>
      </c>
      <c r="J125" s="29">
        <v>6</v>
      </c>
      <c r="K125" s="88"/>
      <c r="L125" s="88"/>
      <c r="M125" s="165"/>
      <c r="N125" s="88"/>
      <c r="O125" s="29"/>
      <c r="P125" s="30">
        <v>10000</v>
      </c>
      <c r="Q125" s="22">
        <f t="shared" si="1"/>
        <v>12431</v>
      </c>
      <c r="R125" s="22"/>
      <c r="S125" s="30"/>
      <c r="T125" s="111"/>
      <c r="U125" s="15"/>
    </row>
    <row r="126" spans="1:21" s="32" customFormat="1" ht="15.75" customHeight="1" x14ac:dyDescent="0.3">
      <c r="A126" s="24" t="s">
        <v>55</v>
      </c>
      <c r="B126" s="25" t="s">
        <v>122</v>
      </c>
      <c r="C126" s="26">
        <v>2006</v>
      </c>
      <c r="D126" s="27" t="s">
        <v>87</v>
      </c>
      <c r="E126" s="27" t="s">
        <v>344</v>
      </c>
      <c r="F126" s="24"/>
      <c r="G126" s="24"/>
      <c r="H126" s="24" t="s">
        <v>562</v>
      </c>
      <c r="I126" s="28" t="s">
        <v>1</v>
      </c>
      <c r="J126" s="29">
        <v>6</v>
      </c>
      <c r="K126" s="88"/>
      <c r="L126" s="88"/>
      <c r="M126" s="165"/>
      <c r="N126" s="88"/>
      <c r="O126" s="29"/>
      <c r="P126" s="30">
        <v>1187868</v>
      </c>
      <c r="Q126" s="22">
        <f t="shared" si="1"/>
        <v>1476638.7108</v>
      </c>
      <c r="R126" s="22"/>
      <c r="S126" s="30"/>
      <c r="T126" s="111"/>
      <c r="U126" s="15"/>
    </row>
    <row r="127" spans="1:21" s="32" customFormat="1" ht="15.75" customHeight="1" x14ac:dyDescent="0.3">
      <c r="A127" s="60" t="s">
        <v>84</v>
      </c>
      <c r="B127" s="61" t="s">
        <v>123</v>
      </c>
      <c r="C127" s="62">
        <v>2006</v>
      </c>
      <c r="D127" s="63" t="s">
        <v>0</v>
      </c>
      <c r="E127" s="63" t="s">
        <v>345</v>
      </c>
      <c r="F127" s="60"/>
      <c r="G127" s="60"/>
      <c r="H127" s="60" t="s">
        <v>576</v>
      </c>
      <c r="I127" s="64" t="s">
        <v>186</v>
      </c>
      <c r="J127" s="65">
        <v>1</v>
      </c>
      <c r="K127" s="86" t="s">
        <v>456</v>
      </c>
      <c r="L127" s="174" t="s">
        <v>583</v>
      </c>
      <c r="M127" s="164">
        <v>106607</v>
      </c>
      <c r="N127" s="86"/>
      <c r="O127" s="65"/>
      <c r="P127" s="66">
        <v>6162</v>
      </c>
      <c r="Q127" s="66">
        <f t="shared" si="1"/>
        <v>6162</v>
      </c>
      <c r="R127" s="22"/>
      <c r="S127" s="30" t="s">
        <v>421</v>
      </c>
      <c r="T127" s="112"/>
      <c r="U127" s="15"/>
    </row>
    <row r="128" spans="1:21" s="32" customFormat="1" ht="15.75" customHeight="1" x14ac:dyDescent="0.3">
      <c r="A128" s="150" t="s">
        <v>84</v>
      </c>
      <c r="B128" s="61" t="s">
        <v>123</v>
      </c>
      <c r="C128" s="62">
        <v>2006</v>
      </c>
      <c r="D128" s="63" t="s">
        <v>12</v>
      </c>
      <c r="E128" s="63" t="s">
        <v>344</v>
      </c>
      <c r="F128" s="60" t="s">
        <v>544</v>
      </c>
      <c r="G128" s="60"/>
      <c r="H128" s="60" t="s">
        <v>598</v>
      </c>
      <c r="I128" s="64" t="s">
        <v>499</v>
      </c>
      <c r="J128" s="65">
        <v>1</v>
      </c>
      <c r="K128" s="86" t="s">
        <v>456</v>
      </c>
      <c r="L128" s="86" t="s">
        <v>568</v>
      </c>
      <c r="M128" s="164">
        <v>125000</v>
      </c>
      <c r="N128" s="86"/>
      <c r="O128" s="65"/>
      <c r="P128" s="66">
        <v>125000</v>
      </c>
      <c r="Q128" s="66">
        <f t="shared" si="1"/>
        <v>125000</v>
      </c>
      <c r="R128" s="22"/>
      <c r="S128" s="30"/>
      <c r="T128" s="112" t="s">
        <v>420</v>
      </c>
      <c r="U128" s="15"/>
    </row>
    <row r="129" spans="1:21" s="32" customFormat="1" ht="15.75" customHeight="1" x14ac:dyDescent="0.3">
      <c r="A129" s="24" t="s">
        <v>84</v>
      </c>
      <c r="B129" s="25" t="s">
        <v>123</v>
      </c>
      <c r="C129" s="26">
        <v>2006</v>
      </c>
      <c r="D129" s="27" t="s">
        <v>12</v>
      </c>
      <c r="E129" s="27" t="s">
        <v>345</v>
      </c>
      <c r="F129" s="24"/>
      <c r="G129" s="24"/>
      <c r="H129" s="24" t="s">
        <v>586</v>
      </c>
      <c r="I129" s="28" t="s">
        <v>523</v>
      </c>
      <c r="J129" s="29">
        <v>1</v>
      </c>
      <c r="K129" s="88"/>
      <c r="L129" s="88"/>
      <c r="M129" s="165"/>
      <c r="N129" s="88"/>
      <c r="O129" s="29"/>
      <c r="P129" s="30">
        <v>51000</v>
      </c>
      <c r="Q129" s="22">
        <f t="shared" si="1"/>
        <v>51000</v>
      </c>
      <c r="R129" s="22"/>
      <c r="S129" s="30" t="s">
        <v>448</v>
      </c>
      <c r="T129" s="112"/>
      <c r="U129" s="15"/>
    </row>
    <row r="130" spans="1:21" s="32" customFormat="1" ht="15.75" customHeight="1" x14ac:dyDescent="0.3">
      <c r="A130" s="17" t="s">
        <v>84</v>
      </c>
      <c r="B130" s="21" t="s">
        <v>123</v>
      </c>
      <c r="C130" s="18">
        <v>2006</v>
      </c>
      <c r="D130" s="19" t="s">
        <v>348</v>
      </c>
      <c r="E130" s="27" t="s">
        <v>344</v>
      </c>
      <c r="F130" s="24"/>
      <c r="G130" s="24"/>
      <c r="H130" s="24" t="s">
        <v>577</v>
      </c>
      <c r="I130" s="23" t="s">
        <v>236</v>
      </c>
      <c r="J130" s="20">
        <v>2</v>
      </c>
      <c r="K130" s="89"/>
      <c r="L130" s="89"/>
      <c r="M130" s="163"/>
      <c r="N130" s="89"/>
      <c r="O130" s="20"/>
      <c r="P130" s="22">
        <v>420000</v>
      </c>
      <c r="Q130" s="22">
        <f t="shared" si="1"/>
        <v>438690</v>
      </c>
      <c r="R130" s="22"/>
      <c r="S130" s="30"/>
      <c r="T130" s="112"/>
      <c r="U130" s="15"/>
    </row>
    <row r="131" spans="1:21" s="32" customFormat="1" ht="15.75" customHeight="1" x14ac:dyDescent="0.3">
      <c r="A131" s="24" t="s">
        <v>84</v>
      </c>
      <c r="B131" s="25" t="s">
        <v>123</v>
      </c>
      <c r="C131" s="26">
        <v>2006</v>
      </c>
      <c r="D131" s="27" t="s">
        <v>12</v>
      </c>
      <c r="E131" s="27" t="s">
        <v>344</v>
      </c>
      <c r="F131" s="24"/>
      <c r="G131" s="24"/>
      <c r="H131" s="24" t="s">
        <v>560</v>
      </c>
      <c r="I131" s="28" t="s">
        <v>298</v>
      </c>
      <c r="J131" s="29">
        <v>3</v>
      </c>
      <c r="K131" s="88"/>
      <c r="L131" s="88"/>
      <c r="M131" s="165"/>
      <c r="N131" s="88"/>
      <c r="O131" s="29"/>
      <c r="P131" s="30">
        <v>4000000</v>
      </c>
      <c r="Q131" s="22">
        <f t="shared" si="1"/>
        <v>4363600</v>
      </c>
      <c r="R131" s="22"/>
      <c r="S131" s="30"/>
      <c r="T131" s="112"/>
      <c r="U131" s="15"/>
    </row>
    <row r="132" spans="1:21" s="32" customFormat="1" ht="15.75" customHeight="1" x14ac:dyDescent="0.3">
      <c r="A132" s="17" t="s">
        <v>84</v>
      </c>
      <c r="B132" s="21" t="s">
        <v>123</v>
      </c>
      <c r="C132" s="18">
        <v>2006</v>
      </c>
      <c r="D132" s="19" t="s">
        <v>0</v>
      </c>
      <c r="E132" s="19" t="s">
        <v>345</v>
      </c>
      <c r="F132" s="17"/>
      <c r="G132" s="17"/>
      <c r="H132" s="17" t="s">
        <v>580</v>
      </c>
      <c r="I132" s="23" t="s">
        <v>285</v>
      </c>
      <c r="J132" s="20">
        <v>4</v>
      </c>
      <c r="K132" s="89"/>
      <c r="L132" s="89"/>
      <c r="M132" s="163"/>
      <c r="N132" s="89"/>
      <c r="O132" s="20"/>
      <c r="P132" s="22">
        <v>25000</v>
      </c>
      <c r="Q132" s="22">
        <f t="shared" si="1"/>
        <v>28487.5</v>
      </c>
      <c r="R132" s="22"/>
      <c r="S132" s="30"/>
      <c r="T132" s="112"/>
      <c r="U132" s="15"/>
    </row>
    <row r="133" spans="1:21" s="32" customFormat="1" ht="15.75" customHeight="1" x14ac:dyDescent="0.3">
      <c r="A133" s="17" t="s">
        <v>84</v>
      </c>
      <c r="B133" s="21" t="s">
        <v>123</v>
      </c>
      <c r="C133" s="18">
        <v>2006</v>
      </c>
      <c r="D133" s="19" t="s">
        <v>0</v>
      </c>
      <c r="E133" s="19" t="s">
        <v>0</v>
      </c>
      <c r="F133" s="17"/>
      <c r="G133" s="17"/>
      <c r="H133" s="17" t="s">
        <v>594</v>
      </c>
      <c r="I133" s="23" t="s">
        <v>320</v>
      </c>
      <c r="J133" s="20">
        <v>5</v>
      </c>
      <c r="K133" s="89"/>
      <c r="L133" s="89"/>
      <c r="M133" s="163"/>
      <c r="N133" s="89"/>
      <c r="O133" s="20"/>
      <c r="P133" s="22">
        <v>40000</v>
      </c>
      <c r="Q133" s="22">
        <f t="shared" si="1"/>
        <v>47608</v>
      </c>
      <c r="R133" s="22"/>
      <c r="S133" s="30"/>
      <c r="T133" s="112"/>
      <c r="U133" s="15"/>
    </row>
    <row r="134" spans="1:21" s="32" customFormat="1" ht="15.75" customHeight="1" x14ac:dyDescent="0.3">
      <c r="A134" s="17" t="s">
        <v>84</v>
      </c>
      <c r="B134" s="21" t="s">
        <v>123</v>
      </c>
      <c r="C134" s="18">
        <v>2006</v>
      </c>
      <c r="D134" s="19" t="s">
        <v>0</v>
      </c>
      <c r="E134" s="19" t="s">
        <v>0</v>
      </c>
      <c r="F134" s="17"/>
      <c r="G134" s="17"/>
      <c r="H134" s="17" t="s">
        <v>565</v>
      </c>
      <c r="I134" s="23" t="s">
        <v>324</v>
      </c>
      <c r="J134" s="20">
        <v>5</v>
      </c>
      <c r="K134" s="89"/>
      <c r="L134" s="89"/>
      <c r="M134" s="163"/>
      <c r="N134" s="89"/>
      <c r="O134" s="20"/>
      <c r="P134" s="22">
        <v>75000</v>
      </c>
      <c r="Q134" s="22">
        <f t="shared" si="1"/>
        <v>89265</v>
      </c>
      <c r="R134" s="22"/>
      <c r="S134" s="30"/>
      <c r="T134" s="112"/>
      <c r="U134" s="15"/>
    </row>
    <row r="135" spans="1:21" s="32" customFormat="1" ht="15.75" customHeight="1" x14ac:dyDescent="0.3">
      <c r="A135" s="24" t="s">
        <v>84</v>
      </c>
      <c r="B135" s="25" t="s">
        <v>123</v>
      </c>
      <c r="C135" s="26">
        <v>2006</v>
      </c>
      <c r="D135" s="27" t="s">
        <v>87</v>
      </c>
      <c r="E135" s="27" t="s">
        <v>87</v>
      </c>
      <c r="F135" s="24"/>
      <c r="G135" s="24"/>
      <c r="H135" s="24" t="s">
        <v>569</v>
      </c>
      <c r="I135" s="28" t="s">
        <v>4</v>
      </c>
      <c r="J135" s="29">
        <v>6</v>
      </c>
      <c r="K135" s="88"/>
      <c r="L135" s="88"/>
      <c r="M135" s="165"/>
      <c r="N135" s="88"/>
      <c r="O135" s="29"/>
      <c r="P135" s="30">
        <v>88779</v>
      </c>
      <c r="Q135" s="22">
        <f t="shared" si="1"/>
        <v>110361.1749</v>
      </c>
      <c r="R135" s="22"/>
      <c r="S135" s="30"/>
      <c r="T135" s="112"/>
      <c r="U135" s="15"/>
    </row>
    <row r="136" spans="1:21" s="32" customFormat="1" ht="15.75" customHeight="1" x14ac:dyDescent="0.3">
      <c r="A136" s="24" t="s">
        <v>84</v>
      </c>
      <c r="B136" s="25" t="s">
        <v>123</v>
      </c>
      <c r="C136" s="26">
        <v>2006</v>
      </c>
      <c r="D136" s="27" t="s">
        <v>87</v>
      </c>
      <c r="E136" s="27" t="s">
        <v>344</v>
      </c>
      <c r="F136" s="24"/>
      <c r="G136" s="24"/>
      <c r="H136" s="24" t="s">
        <v>562</v>
      </c>
      <c r="I136" s="28" t="s">
        <v>1</v>
      </c>
      <c r="J136" s="29">
        <v>6</v>
      </c>
      <c r="K136" s="88"/>
      <c r="L136" s="88"/>
      <c r="M136" s="165"/>
      <c r="N136" s="88"/>
      <c r="O136" s="29"/>
      <c r="P136" s="30">
        <v>1187868</v>
      </c>
      <c r="Q136" s="22">
        <f t="shared" si="1"/>
        <v>1476638.7108</v>
      </c>
      <c r="R136" s="22"/>
      <c r="S136" s="30"/>
      <c r="T136" s="112"/>
      <c r="U136" s="15"/>
    </row>
    <row r="137" spans="1:21" s="32" customFormat="1" ht="15.75" customHeight="1" x14ac:dyDescent="0.3">
      <c r="A137" s="60" t="s">
        <v>80</v>
      </c>
      <c r="B137" s="61" t="s">
        <v>124</v>
      </c>
      <c r="C137" s="62">
        <v>1958</v>
      </c>
      <c r="D137" s="63" t="s">
        <v>345</v>
      </c>
      <c r="E137" s="63" t="s">
        <v>345</v>
      </c>
      <c r="F137" s="60"/>
      <c r="G137" s="60"/>
      <c r="H137" s="60" t="s">
        <v>563</v>
      </c>
      <c r="I137" s="64" t="s">
        <v>387</v>
      </c>
      <c r="J137" s="65">
        <v>1</v>
      </c>
      <c r="K137" s="86" t="s">
        <v>456</v>
      </c>
      <c r="L137" s="86" t="s">
        <v>578</v>
      </c>
      <c r="M137" s="164">
        <v>301220</v>
      </c>
      <c r="N137" s="86"/>
      <c r="O137" s="65"/>
      <c r="P137" s="66">
        <v>301220</v>
      </c>
      <c r="Q137" s="66">
        <f t="shared" si="1"/>
        <v>301220</v>
      </c>
      <c r="R137" s="22"/>
      <c r="S137" s="30" t="s">
        <v>529</v>
      </c>
      <c r="T137" s="112"/>
      <c r="U137" s="15"/>
    </row>
    <row r="138" spans="1:21" s="32" customFormat="1" ht="15.75" customHeight="1" x14ac:dyDescent="0.3">
      <c r="A138" s="24" t="s">
        <v>80</v>
      </c>
      <c r="B138" s="25" t="s">
        <v>124</v>
      </c>
      <c r="C138" s="26">
        <v>1958</v>
      </c>
      <c r="D138" s="27" t="s">
        <v>91</v>
      </c>
      <c r="E138" s="27" t="s">
        <v>344</v>
      </c>
      <c r="F138" s="24"/>
      <c r="G138" s="24"/>
      <c r="H138" s="24" t="s">
        <v>584</v>
      </c>
      <c r="I138" s="28" t="s">
        <v>363</v>
      </c>
      <c r="J138" s="29">
        <v>1</v>
      </c>
      <c r="K138" s="88"/>
      <c r="L138" s="88"/>
      <c r="M138" s="165"/>
      <c r="N138" s="88"/>
      <c r="O138" s="29"/>
      <c r="P138" s="30">
        <v>425000</v>
      </c>
      <c r="Q138" s="30">
        <f t="shared" si="1"/>
        <v>425000</v>
      </c>
      <c r="R138" s="22"/>
      <c r="S138" s="30"/>
      <c r="T138" s="113" t="s">
        <v>485</v>
      </c>
      <c r="U138" s="15"/>
    </row>
    <row r="139" spans="1:21" s="32" customFormat="1" ht="15.75" customHeight="1" x14ac:dyDescent="0.3">
      <c r="A139" s="24" t="s">
        <v>80</v>
      </c>
      <c r="B139" s="25" t="s">
        <v>124</v>
      </c>
      <c r="C139" s="26">
        <v>1958</v>
      </c>
      <c r="D139" s="27" t="s">
        <v>12</v>
      </c>
      <c r="E139" s="27" t="s">
        <v>344</v>
      </c>
      <c r="F139" s="24"/>
      <c r="G139" s="24"/>
      <c r="H139" s="24" t="s">
        <v>560</v>
      </c>
      <c r="I139" s="28" t="s">
        <v>237</v>
      </c>
      <c r="J139" s="29">
        <v>2</v>
      </c>
      <c r="K139" s="88"/>
      <c r="L139" s="88"/>
      <c r="M139" s="165"/>
      <c r="N139" s="88"/>
      <c r="O139" s="29"/>
      <c r="P139" s="30">
        <v>8226665</v>
      </c>
      <c r="Q139" s="22">
        <f t="shared" si="1"/>
        <v>8592751.5924999993</v>
      </c>
      <c r="R139" s="22"/>
      <c r="S139" s="30"/>
      <c r="T139" s="112"/>
      <c r="U139" s="15"/>
    </row>
    <row r="140" spans="1:21" s="32" customFormat="1" ht="15.75" customHeight="1" x14ac:dyDescent="0.3">
      <c r="A140" s="24" t="s">
        <v>80</v>
      </c>
      <c r="B140" s="21" t="s">
        <v>124</v>
      </c>
      <c r="C140" s="18">
        <v>1958</v>
      </c>
      <c r="D140" s="19" t="s">
        <v>13</v>
      </c>
      <c r="E140" s="27" t="s">
        <v>344</v>
      </c>
      <c r="F140" s="24"/>
      <c r="G140" s="24"/>
      <c r="H140" s="24" t="s">
        <v>592</v>
      </c>
      <c r="I140" s="23" t="s">
        <v>184</v>
      </c>
      <c r="J140" s="20">
        <v>6</v>
      </c>
      <c r="K140" s="89"/>
      <c r="L140" s="89"/>
      <c r="M140" s="163"/>
      <c r="N140" s="89"/>
      <c r="O140" s="20"/>
      <c r="P140" s="30">
        <v>220000</v>
      </c>
      <c r="Q140" s="22">
        <f t="shared" si="1"/>
        <v>273482</v>
      </c>
      <c r="R140" s="22"/>
      <c r="S140" s="30"/>
      <c r="T140" s="112"/>
      <c r="U140" s="15"/>
    </row>
    <row r="141" spans="1:21" s="32" customFormat="1" ht="15.75" customHeight="1" x14ac:dyDescent="0.3">
      <c r="A141" s="24" t="s">
        <v>80</v>
      </c>
      <c r="B141" s="25" t="s">
        <v>124</v>
      </c>
      <c r="C141" s="26">
        <v>1958</v>
      </c>
      <c r="D141" s="27" t="s">
        <v>12</v>
      </c>
      <c r="E141" s="27" t="s">
        <v>545</v>
      </c>
      <c r="F141" s="24"/>
      <c r="G141" s="24"/>
      <c r="H141" s="24" t="s">
        <v>567</v>
      </c>
      <c r="I141" s="28" t="s">
        <v>547</v>
      </c>
      <c r="J141" s="29">
        <v>6</v>
      </c>
      <c r="K141" s="88"/>
      <c r="L141" s="88"/>
      <c r="M141" s="165"/>
      <c r="N141" s="88"/>
      <c r="O141" s="29"/>
      <c r="P141" s="30">
        <v>600000</v>
      </c>
      <c r="Q141" s="22">
        <f t="shared" si="1"/>
        <v>745860</v>
      </c>
      <c r="R141" s="22"/>
      <c r="S141" s="30"/>
      <c r="T141" s="112"/>
      <c r="U141" s="15"/>
    </row>
    <row r="142" spans="1:21" s="32" customFormat="1" ht="15.75" customHeight="1" x14ac:dyDescent="0.3">
      <c r="A142" s="24" t="s">
        <v>49</v>
      </c>
      <c r="B142" s="25" t="s">
        <v>125</v>
      </c>
      <c r="C142" s="26">
        <v>2007</v>
      </c>
      <c r="D142" s="27" t="s">
        <v>87</v>
      </c>
      <c r="E142" s="27" t="s">
        <v>344</v>
      </c>
      <c r="F142" s="24"/>
      <c r="G142" s="24"/>
      <c r="H142" s="24" t="s">
        <v>567</v>
      </c>
      <c r="I142" s="28" t="s">
        <v>185</v>
      </c>
      <c r="J142" s="29">
        <v>4</v>
      </c>
      <c r="K142" s="88"/>
      <c r="L142" s="88"/>
      <c r="M142" s="165"/>
      <c r="N142" s="88"/>
      <c r="O142" s="29"/>
      <c r="P142" s="30">
        <v>195000</v>
      </c>
      <c r="Q142" s="22">
        <f t="shared" ref="Q142:Q205" si="2">IF(J142=1,P142+P142*$C$622,IF(J142=2,P142+P142*$C$623,IF(J142=3,P142+P142*$C$624,IF(J142=4,P142+P142*$C$625,IF(J142=5,P142+P142*$C$626,IF(J142=6,P142+P142*$C$627))))))</f>
        <v>222202.5</v>
      </c>
      <c r="R142" s="22"/>
      <c r="S142" s="30"/>
      <c r="T142" s="111"/>
      <c r="U142" s="15"/>
    </row>
    <row r="143" spans="1:21" s="32" customFormat="1" ht="15.75" customHeight="1" x14ac:dyDescent="0.3">
      <c r="A143" s="24" t="s">
        <v>49</v>
      </c>
      <c r="B143" s="25" t="s">
        <v>125</v>
      </c>
      <c r="C143" s="26">
        <v>2007</v>
      </c>
      <c r="D143" s="27" t="s">
        <v>87</v>
      </c>
      <c r="E143" s="27" t="s">
        <v>87</v>
      </c>
      <c r="F143" s="24"/>
      <c r="G143" s="24"/>
      <c r="H143" s="24" t="s">
        <v>562</v>
      </c>
      <c r="I143" s="28" t="s">
        <v>235</v>
      </c>
      <c r="J143" s="29">
        <v>6</v>
      </c>
      <c r="K143" s="88"/>
      <c r="L143" s="88"/>
      <c r="M143" s="165"/>
      <c r="N143" s="88"/>
      <c r="O143" s="29"/>
      <c r="P143" s="30">
        <v>641980</v>
      </c>
      <c r="Q143" s="22">
        <f t="shared" si="2"/>
        <v>798045.33799999999</v>
      </c>
      <c r="R143" s="22"/>
      <c r="S143" s="30"/>
      <c r="T143" s="111"/>
      <c r="U143" s="15"/>
    </row>
    <row r="144" spans="1:21" s="32" customFormat="1" ht="15.75" customHeight="1" x14ac:dyDescent="0.3">
      <c r="A144" s="60" t="s">
        <v>33</v>
      </c>
      <c r="B144" s="61" t="s">
        <v>126</v>
      </c>
      <c r="C144" s="62">
        <v>2008</v>
      </c>
      <c r="D144" s="63" t="s">
        <v>12</v>
      </c>
      <c r="E144" s="63" t="s">
        <v>344</v>
      </c>
      <c r="F144" s="60"/>
      <c r="G144" s="60"/>
      <c r="H144" s="60" t="s">
        <v>598</v>
      </c>
      <c r="I144" s="64" t="s">
        <v>294</v>
      </c>
      <c r="J144" s="65">
        <v>1</v>
      </c>
      <c r="K144" s="86" t="s">
        <v>456</v>
      </c>
      <c r="L144" s="174" t="s">
        <v>599</v>
      </c>
      <c r="M144" s="164">
        <v>582703</v>
      </c>
      <c r="N144" s="86"/>
      <c r="O144" s="65"/>
      <c r="P144" s="66">
        <v>90576</v>
      </c>
      <c r="Q144" s="66">
        <f t="shared" si="2"/>
        <v>90576</v>
      </c>
      <c r="R144" s="22"/>
      <c r="S144" s="30" t="s">
        <v>436</v>
      </c>
      <c r="T144" s="111" t="s">
        <v>465</v>
      </c>
      <c r="U144" s="15"/>
    </row>
    <row r="145" spans="1:21" s="32" customFormat="1" ht="15.75" customHeight="1" x14ac:dyDescent="0.3">
      <c r="A145" s="24" t="s">
        <v>33</v>
      </c>
      <c r="B145" s="25" t="s">
        <v>126</v>
      </c>
      <c r="C145" s="26">
        <v>2008</v>
      </c>
      <c r="D145" s="27" t="s">
        <v>87</v>
      </c>
      <c r="E145" s="27" t="s">
        <v>87</v>
      </c>
      <c r="F145" s="24"/>
      <c r="G145" s="24"/>
      <c r="H145" s="24" t="s">
        <v>562</v>
      </c>
      <c r="I145" s="28" t="s">
        <v>235</v>
      </c>
      <c r="J145" s="29">
        <v>6</v>
      </c>
      <c r="K145" s="88"/>
      <c r="L145" s="88"/>
      <c r="M145" s="165"/>
      <c r="N145" s="88"/>
      <c r="O145" s="29"/>
      <c r="P145" s="30">
        <v>641980</v>
      </c>
      <c r="Q145" s="22">
        <f t="shared" si="2"/>
        <v>798045.33799999999</v>
      </c>
      <c r="R145" s="22"/>
      <c r="S145" s="30"/>
      <c r="T145" s="111"/>
      <c r="U145" s="15"/>
    </row>
    <row r="146" spans="1:21" s="32" customFormat="1" ht="15.75" customHeight="1" x14ac:dyDescent="0.3">
      <c r="A146" s="24" t="s">
        <v>62</v>
      </c>
      <c r="B146" s="25" t="s">
        <v>127</v>
      </c>
      <c r="C146" s="26">
        <v>2007</v>
      </c>
      <c r="D146" s="27" t="s">
        <v>0</v>
      </c>
      <c r="E146" s="27" t="s">
        <v>0</v>
      </c>
      <c r="F146" s="24"/>
      <c r="G146" s="24"/>
      <c r="H146" s="24" t="s">
        <v>580</v>
      </c>
      <c r="I146" s="28" t="s">
        <v>191</v>
      </c>
      <c r="J146" s="29">
        <v>5</v>
      </c>
      <c r="K146" s="88"/>
      <c r="L146" s="88"/>
      <c r="M146" s="165"/>
      <c r="N146" s="88"/>
      <c r="O146" s="29"/>
      <c r="P146" s="30">
        <v>50000</v>
      </c>
      <c r="Q146" s="22">
        <f t="shared" si="2"/>
        <v>59510</v>
      </c>
      <c r="R146" s="22"/>
      <c r="S146" s="30"/>
      <c r="T146" s="113"/>
      <c r="U146" s="15"/>
    </row>
    <row r="147" spans="1:21" s="32" customFormat="1" ht="15.75" customHeight="1" x14ac:dyDescent="0.3">
      <c r="A147" s="24" t="s">
        <v>62</v>
      </c>
      <c r="B147" s="25" t="s">
        <v>127</v>
      </c>
      <c r="C147" s="26">
        <v>2007</v>
      </c>
      <c r="D147" s="27" t="s">
        <v>0</v>
      </c>
      <c r="E147" s="19" t="s">
        <v>0</v>
      </c>
      <c r="F147" s="17"/>
      <c r="G147" s="17"/>
      <c r="H147" s="17" t="s">
        <v>594</v>
      </c>
      <c r="I147" s="23" t="s">
        <v>320</v>
      </c>
      <c r="J147" s="29">
        <v>5</v>
      </c>
      <c r="K147" s="88"/>
      <c r="L147" s="88"/>
      <c r="M147" s="165"/>
      <c r="N147" s="88"/>
      <c r="O147" s="29"/>
      <c r="P147" s="30">
        <v>25000</v>
      </c>
      <c r="Q147" s="22">
        <f t="shared" si="2"/>
        <v>29755</v>
      </c>
      <c r="R147" s="22"/>
      <c r="S147" s="30"/>
      <c r="T147" s="113"/>
      <c r="U147" s="15"/>
    </row>
    <row r="148" spans="1:21" s="32" customFormat="1" ht="15.75" customHeight="1" x14ac:dyDescent="0.3">
      <c r="A148" s="24" t="s">
        <v>62</v>
      </c>
      <c r="B148" s="25" t="s">
        <v>127</v>
      </c>
      <c r="C148" s="26">
        <v>2007</v>
      </c>
      <c r="D148" s="27" t="s">
        <v>87</v>
      </c>
      <c r="E148" s="27" t="s">
        <v>344</v>
      </c>
      <c r="F148" s="24"/>
      <c r="G148" s="24"/>
      <c r="H148" s="24" t="s">
        <v>562</v>
      </c>
      <c r="I148" s="28" t="s">
        <v>1</v>
      </c>
      <c r="J148" s="29">
        <v>6</v>
      </c>
      <c r="K148" s="88"/>
      <c r="L148" s="88"/>
      <c r="M148" s="165"/>
      <c r="N148" s="88"/>
      <c r="O148" s="29"/>
      <c r="P148" s="30">
        <v>1187868</v>
      </c>
      <c r="Q148" s="22">
        <f t="shared" si="2"/>
        <v>1476638.7108</v>
      </c>
      <c r="R148" s="22"/>
      <c r="S148" s="30"/>
      <c r="T148" s="111"/>
      <c r="U148" s="15"/>
    </row>
    <row r="149" spans="1:21" s="32" customFormat="1" ht="15.75" customHeight="1" x14ac:dyDescent="0.3">
      <c r="A149" s="60" t="s">
        <v>72</v>
      </c>
      <c r="B149" s="61" t="s">
        <v>128</v>
      </c>
      <c r="C149" s="62">
        <v>2007</v>
      </c>
      <c r="D149" s="63" t="s">
        <v>0</v>
      </c>
      <c r="E149" s="63" t="s">
        <v>345</v>
      </c>
      <c r="F149" s="60"/>
      <c r="G149" s="60"/>
      <c r="H149" s="60" t="s">
        <v>576</v>
      </c>
      <c r="I149" s="64" t="s">
        <v>186</v>
      </c>
      <c r="J149" s="65">
        <v>1</v>
      </c>
      <c r="K149" s="86" t="s">
        <v>456</v>
      </c>
      <c r="L149" s="174" t="s">
        <v>600</v>
      </c>
      <c r="M149" s="164">
        <v>109416</v>
      </c>
      <c r="N149" s="86"/>
      <c r="O149" s="65"/>
      <c r="P149" s="66">
        <v>6108</v>
      </c>
      <c r="Q149" s="66">
        <f t="shared" si="2"/>
        <v>6108</v>
      </c>
      <c r="R149" s="22"/>
      <c r="S149" s="30" t="s">
        <v>421</v>
      </c>
      <c r="T149" s="112"/>
      <c r="U149" s="15"/>
    </row>
    <row r="150" spans="1:21" s="32" customFormat="1" ht="15.75" customHeight="1" x14ac:dyDescent="0.3">
      <c r="A150" s="24" t="s">
        <v>72</v>
      </c>
      <c r="B150" s="25" t="s">
        <v>128</v>
      </c>
      <c r="C150" s="26">
        <v>2007</v>
      </c>
      <c r="D150" s="27" t="s">
        <v>0</v>
      </c>
      <c r="E150" s="19" t="s">
        <v>0</v>
      </c>
      <c r="F150" s="17"/>
      <c r="G150" s="17"/>
      <c r="H150" s="17" t="s">
        <v>594</v>
      </c>
      <c r="I150" s="23" t="s">
        <v>320</v>
      </c>
      <c r="J150" s="29">
        <v>5</v>
      </c>
      <c r="K150" s="88"/>
      <c r="L150" s="88"/>
      <c r="M150" s="165"/>
      <c r="N150" s="88"/>
      <c r="O150" s="29"/>
      <c r="P150" s="30">
        <v>25000</v>
      </c>
      <c r="Q150" s="22">
        <f t="shared" si="2"/>
        <v>29755</v>
      </c>
      <c r="R150" s="22"/>
      <c r="S150" s="30"/>
      <c r="T150" s="112"/>
      <c r="U150" s="15"/>
    </row>
    <row r="151" spans="1:21" s="32" customFormat="1" ht="15.75" customHeight="1" x14ac:dyDescent="0.3">
      <c r="A151" s="24" t="s">
        <v>72</v>
      </c>
      <c r="B151" s="25" t="s">
        <v>128</v>
      </c>
      <c r="C151" s="26">
        <v>2007</v>
      </c>
      <c r="D151" s="27" t="s">
        <v>87</v>
      </c>
      <c r="E151" s="27" t="s">
        <v>344</v>
      </c>
      <c r="F151" s="24"/>
      <c r="G151" s="24"/>
      <c r="H151" s="24" t="s">
        <v>562</v>
      </c>
      <c r="I151" s="28" t="s">
        <v>1</v>
      </c>
      <c r="J151" s="29">
        <v>6</v>
      </c>
      <c r="K151" s="88"/>
      <c r="L151" s="88"/>
      <c r="M151" s="165"/>
      <c r="N151" s="88"/>
      <c r="O151" s="29"/>
      <c r="P151" s="30">
        <v>1187868</v>
      </c>
      <c r="Q151" s="22">
        <f t="shared" si="2"/>
        <v>1476638.7108</v>
      </c>
      <c r="R151" s="22"/>
      <c r="S151" s="30"/>
      <c r="T151" s="112"/>
      <c r="U151" s="15"/>
    </row>
    <row r="152" spans="1:21" s="32" customFormat="1" ht="15.75" customHeight="1" x14ac:dyDescent="0.3">
      <c r="A152" s="150" t="s">
        <v>71</v>
      </c>
      <c r="B152" s="61" t="s">
        <v>129</v>
      </c>
      <c r="C152" s="62">
        <v>1926</v>
      </c>
      <c r="D152" s="63" t="s">
        <v>12</v>
      </c>
      <c r="E152" s="63" t="s">
        <v>344</v>
      </c>
      <c r="F152" s="60" t="s">
        <v>544</v>
      </c>
      <c r="G152" s="60"/>
      <c r="H152" s="60" t="s">
        <v>560</v>
      </c>
      <c r="I152" s="64" t="s">
        <v>361</v>
      </c>
      <c r="J152" s="65">
        <v>1</v>
      </c>
      <c r="K152" s="86" t="s">
        <v>456</v>
      </c>
      <c r="L152" s="86" t="s">
        <v>558</v>
      </c>
      <c r="M152" s="164"/>
      <c r="N152" s="86"/>
      <c r="O152" s="65"/>
      <c r="P152" s="66">
        <v>1496472</v>
      </c>
      <c r="Q152" s="66">
        <f t="shared" si="2"/>
        <v>1496472</v>
      </c>
      <c r="R152" s="22"/>
      <c r="S152" s="30"/>
      <c r="T152" s="111" t="s">
        <v>492</v>
      </c>
      <c r="U152" s="15"/>
    </row>
    <row r="153" spans="1:21" s="32" customFormat="1" ht="15.75" customHeight="1" x14ac:dyDescent="0.3">
      <c r="A153" s="60" t="s">
        <v>71</v>
      </c>
      <c r="B153" s="61" t="s">
        <v>129</v>
      </c>
      <c r="C153" s="62">
        <v>1926</v>
      </c>
      <c r="D153" s="63" t="s">
        <v>12</v>
      </c>
      <c r="E153" s="63" t="s">
        <v>344</v>
      </c>
      <c r="F153" s="60" t="s">
        <v>544</v>
      </c>
      <c r="G153" s="60"/>
      <c r="H153" s="60" t="s">
        <v>560</v>
      </c>
      <c r="I153" s="64" t="s">
        <v>192</v>
      </c>
      <c r="J153" s="65">
        <v>1</v>
      </c>
      <c r="K153" s="86" t="s">
        <v>456</v>
      </c>
      <c r="L153" s="86" t="s">
        <v>558</v>
      </c>
      <c r="M153" s="164">
        <v>5547405</v>
      </c>
      <c r="N153" s="86"/>
      <c r="O153" s="29"/>
      <c r="P153" s="66">
        <v>1400000</v>
      </c>
      <c r="Q153" s="66">
        <f t="shared" si="2"/>
        <v>1400000</v>
      </c>
      <c r="R153" s="22"/>
      <c r="S153" s="30" t="s">
        <v>436</v>
      </c>
      <c r="T153" s="111"/>
      <c r="U153" s="15"/>
    </row>
    <row r="154" spans="1:21" s="32" customFormat="1" ht="15.75" customHeight="1" x14ac:dyDescent="0.3">
      <c r="A154" s="17" t="s">
        <v>71</v>
      </c>
      <c r="B154" s="61" t="s">
        <v>129</v>
      </c>
      <c r="C154" s="62">
        <v>1926</v>
      </c>
      <c r="D154" s="63" t="s">
        <v>12</v>
      </c>
      <c r="E154" s="63" t="s">
        <v>344</v>
      </c>
      <c r="F154" s="60" t="s">
        <v>544</v>
      </c>
      <c r="G154" s="60"/>
      <c r="H154" s="60" t="s">
        <v>560</v>
      </c>
      <c r="I154" s="64" t="s">
        <v>193</v>
      </c>
      <c r="J154" s="65">
        <v>1</v>
      </c>
      <c r="K154" s="86" t="s">
        <v>456</v>
      </c>
      <c r="L154" s="86" t="s">
        <v>558</v>
      </c>
      <c r="M154" s="164"/>
      <c r="N154" s="86"/>
      <c r="O154" s="65"/>
      <c r="P154" s="66">
        <v>1750000</v>
      </c>
      <c r="Q154" s="66">
        <f t="shared" si="2"/>
        <v>1750000</v>
      </c>
      <c r="R154" s="22"/>
      <c r="S154" s="30" t="s">
        <v>469</v>
      </c>
      <c r="T154" s="111" t="s">
        <v>470</v>
      </c>
      <c r="U154" s="15"/>
    </row>
    <row r="155" spans="1:21" s="32" customFormat="1" ht="15.75" customHeight="1" x14ac:dyDescent="0.3">
      <c r="A155" s="24" t="s">
        <v>71</v>
      </c>
      <c r="B155" s="25" t="s">
        <v>129</v>
      </c>
      <c r="C155" s="26">
        <v>1926</v>
      </c>
      <c r="D155" s="27" t="s">
        <v>12</v>
      </c>
      <c r="E155" s="27" t="s">
        <v>345</v>
      </c>
      <c r="F155" s="24"/>
      <c r="G155" s="24"/>
      <c r="H155" s="24" t="s">
        <v>586</v>
      </c>
      <c r="I155" s="28" t="s">
        <v>520</v>
      </c>
      <c r="J155" s="29">
        <v>1</v>
      </c>
      <c r="K155" s="88"/>
      <c r="L155" s="88"/>
      <c r="M155" s="165"/>
      <c r="N155" s="88"/>
      <c r="O155" s="29"/>
      <c r="P155" s="30">
        <v>125000</v>
      </c>
      <c r="Q155" s="22">
        <f t="shared" si="2"/>
        <v>125000</v>
      </c>
      <c r="R155" s="22"/>
      <c r="S155" s="30" t="s">
        <v>448</v>
      </c>
      <c r="T155" s="111"/>
      <c r="U155" s="15"/>
    </row>
    <row r="156" spans="1:21" s="32" customFormat="1" ht="15.75" customHeight="1" x14ac:dyDescent="0.3">
      <c r="A156" s="24" t="s">
        <v>71</v>
      </c>
      <c r="B156" s="25" t="s">
        <v>129</v>
      </c>
      <c r="C156" s="26">
        <v>1926</v>
      </c>
      <c r="D156" s="27" t="s">
        <v>87</v>
      </c>
      <c r="E156" s="27" t="s">
        <v>87</v>
      </c>
      <c r="F156" s="24"/>
      <c r="G156" s="24"/>
      <c r="H156" s="24" t="s">
        <v>569</v>
      </c>
      <c r="I156" s="28" t="s">
        <v>4</v>
      </c>
      <c r="J156" s="29">
        <v>6</v>
      </c>
      <c r="K156" s="88"/>
      <c r="L156" s="88"/>
      <c r="M156" s="165"/>
      <c r="N156" s="88"/>
      <c r="O156" s="29"/>
      <c r="P156" s="30">
        <v>88779</v>
      </c>
      <c r="Q156" s="22">
        <f t="shared" si="2"/>
        <v>110361.1749</v>
      </c>
      <c r="R156" s="22"/>
      <c r="S156" s="30"/>
      <c r="T156" s="111"/>
      <c r="U156" s="15"/>
    </row>
    <row r="157" spans="1:21" s="32" customFormat="1" ht="15.75" customHeight="1" x14ac:dyDescent="0.3">
      <c r="A157" s="24" t="s">
        <v>23</v>
      </c>
      <c r="B157" s="25" t="s">
        <v>130</v>
      </c>
      <c r="C157" s="26">
        <v>2008</v>
      </c>
      <c r="D157" s="27" t="s">
        <v>0</v>
      </c>
      <c r="E157" s="27" t="s">
        <v>0</v>
      </c>
      <c r="F157" s="24"/>
      <c r="G157" s="24"/>
      <c r="H157" s="24" t="s">
        <v>580</v>
      </c>
      <c r="I157" s="28" t="s">
        <v>191</v>
      </c>
      <c r="J157" s="29">
        <v>5</v>
      </c>
      <c r="K157" s="88"/>
      <c r="L157" s="88"/>
      <c r="M157" s="165"/>
      <c r="N157" s="88"/>
      <c r="O157" s="29"/>
      <c r="P157" s="30">
        <v>50000</v>
      </c>
      <c r="Q157" s="22">
        <f t="shared" si="2"/>
        <v>59510</v>
      </c>
      <c r="R157" s="22"/>
      <c r="S157" s="30"/>
      <c r="T157" s="111"/>
      <c r="U157" s="15"/>
    </row>
    <row r="158" spans="1:21" s="32" customFormat="1" ht="15.75" customHeight="1" x14ac:dyDescent="0.3">
      <c r="A158" s="24" t="s">
        <v>23</v>
      </c>
      <c r="B158" s="25" t="s">
        <v>130</v>
      </c>
      <c r="C158" s="26">
        <v>2008</v>
      </c>
      <c r="D158" s="27" t="s">
        <v>0</v>
      </c>
      <c r="E158" s="19" t="s">
        <v>0</v>
      </c>
      <c r="F158" s="17"/>
      <c r="G158" s="17"/>
      <c r="H158" s="17" t="s">
        <v>594</v>
      </c>
      <c r="I158" s="23" t="s">
        <v>320</v>
      </c>
      <c r="J158" s="29">
        <v>5</v>
      </c>
      <c r="K158" s="88"/>
      <c r="L158" s="88"/>
      <c r="M158" s="165"/>
      <c r="N158" s="88"/>
      <c r="O158" s="29"/>
      <c r="P158" s="30">
        <v>25000</v>
      </c>
      <c r="Q158" s="22">
        <f t="shared" si="2"/>
        <v>29755</v>
      </c>
      <c r="R158" s="22"/>
      <c r="S158" s="30"/>
      <c r="T158" s="111"/>
      <c r="U158" s="15"/>
    </row>
    <row r="159" spans="1:21" s="32" customFormat="1" ht="15.75" customHeight="1" x14ac:dyDescent="0.3">
      <c r="A159" s="24" t="s">
        <v>23</v>
      </c>
      <c r="B159" s="25" t="s">
        <v>130</v>
      </c>
      <c r="C159" s="26">
        <v>2008</v>
      </c>
      <c r="D159" s="27" t="s">
        <v>87</v>
      </c>
      <c r="E159" s="27" t="s">
        <v>344</v>
      </c>
      <c r="F159" s="24"/>
      <c r="G159" s="24"/>
      <c r="H159" s="24" t="s">
        <v>562</v>
      </c>
      <c r="I159" s="28" t="s">
        <v>3</v>
      </c>
      <c r="J159" s="29">
        <v>6</v>
      </c>
      <c r="K159" s="88"/>
      <c r="L159" s="88"/>
      <c r="M159" s="165"/>
      <c r="N159" s="88"/>
      <c r="O159" s="29"/>
      <c r="P159" s="30">
        <v>2314818</v>
      </c>
      <c r="Q159" s="22">
        <f t="shared" si="2"/>
        <v>2877550.2557999999</v>
      </c>
      <c r="R159" s="22"/>
      <c r="S159" s="30"/>
      <c r="T159" s="111"/>
      <c r="U159" s="15"/>
    </row>
    <row r="160" spans="1:21" s="32" customFormat="1" ht="15.75" customHeight="1" x14ac:dyDescent="0.3">
      <c r="A160" s="24" t="s">
        <v>79</v>
      </c>
      <c r="B160" s="25" t="s">
        <v>131</v>
      </c>
      <c r="C160" s="26">
        <v>2008</v>
      </c>
      <c r="D160" s="27" t="s">
        <v>87</v>
      </c>
      <c r="E160" s="27" t="s">
        <v>87</v>
      </c>
      <c r="F160" s="24"/>
      <c r="G160" s="24"/>
      <c r="H160" s="24" t="s">
        <v>562</v>
      </c>
      <c r="I160" s="28" t="s">
        <v>235</v>
      </c>
      <c r="J160" s="29">
        <v>6</v>
      </c>
      <c r="K160" s="88"/>
      <c r="L160" s="88"/>
      <c r="M160" s="165"/>
      <c r="N160" s="88"/>
      <c r="O160" s="29"/>
      <c r="P160" s="30">
        <v>706178</v>
      </c>
      <c r="Q160" s="22">
        <f t="shared" si="2"/>
        <v>877849.87179999996</v>
      </c>
      <c r="R160" s="22"/>
      <c r="S160" s="30"/>
      <c r="T160" s="112"/>
      <c r="U160" s="15"/>
    </row>
    <row r="161" spans="1:21" s="32" customFormat="1" ht="15.75" customHeight="1" x14ac:dyDescent="0.3">
      <c r="A161" s="24" t="s">
        <v>15</v>
      </c>
      <c r="B161" s="25" t="s">
        <v>132</v>
      </c>
      <c r="C161" s="26">
        <v>2009</v>
      </c>
      <c r="D161" s="27" t="s">
        <v>0</v>
      </c>
      <c r="E161" s="19" t="s">
        <v>0</v>
      </c>
      <c r="F161" s="17"/>
      <c r="G161" s="17"/>
      <c r="H161" s="17" t="s">
        <v>594</v>
      </c>
      <c r="I161" s="23" t="s">
        <v>320</v>
      </c>
      <c r="J161" s="29">
        <v>5</v>
      </c>
      <c r="K161" s="88"/>
      <c r="L161" s="88"/>
      <c r="M161" s="165"/>
      <c r="N161" s="88"/>
      <c r="O161" s="29"/>
      <c r="P161" s="30">
        <v>25000</v>
      </c>
      <c r="Q161" s="22">
        <f t="shared" si="2"/>
        <v>29755</v>
      </c>
      <c r="R161" s="22"/>
      <c r="S161" s="30"/>
      <c r="T161" s="112"/>
      <c r="U161" s="15"/>
    </row>
    <row r="162" spans="1:21" s="32" customFormat="1" ht="15.75" customHeight="1" x14ac:dyDescent="0.3">
      <c r="A162" s="24" t="s">
        <v>15</v>
      </c>
      <c r="B162" s="25" t="s">
        <v>132</v>
      </c>
      <c r="C162" s="26">
        <v>2009</v>
      </c>
      <c r="D162" s="27" t="s">
        <v>87</v>
      </c>
      <c r="E162" s="27" t="s">
        <v>344</v>
      </c>
      <c r="F162" s="24"/>
      <c r="G162" s="24"/>
      <c r="H162" s="24" t="s">
        <v>562</v>
      </c>
      <c r="I162" s="28" t="s">
        <v>1</v>
      </c>
      <c r="J162" s="29">
        <v>6</v>
      </c>
      <c r="K162" s="88"/>
      <c r="L162" s="88"/>
      <c r="M162" s="165"/>
      <c r="N162" s="88"/>
      <c r="O162" s="29"/>
      <c r="P162" s="30">
        <v>1187868</v>
      </c>
      <c r="Q162" s="22">
        <f t="shared" si="2"/>
        <v>1476638.7108</v>
      </c>
      <c r="R162" s="22"/>
      <c r="S162" s="30"/>
      <c r="T162" s="112"/>
      <c r="U162" s="15"/>
    </row>
    <row r="163" spans="1:21" s="32" customFormat="1" ht="15.75" customHeight="1" x14ac:dyDescent="0.3">
      <c r="A163" s="24" t="s">
        <v>94</v>
      </c>
      <c r="B163" s="25" t="s">
        <v>133</v>
      </c>
      <c r="C163" s="26">
        <v>2010</v>
      </c>
      <c r="D163" s="27" t="s">
        <v>87</v>
      </c>
      <c r="E163" s="27" t="s">
        <v>344</v>
      </c>
      <c r="F163" s="24"/>
      <c r="G163" s="24"/>
      <c r="H163" s="24" t="s">
        <v>562</v>
      </c>
      <c r="I163" s="28" t="s">
        <v>1</v>
      </c>
      <c r="J163" s="29">
        <v>6</v>
      </c>
      <c r="K163" s="88"/>
      <c r="L163" s="88"/>
      <c r="M163" s="165"/>
      <c r="N163" s="88"/>
      <c r="O163" s="29"/>
      <c r="P163" s="30">
        <v>1187868</v>
      </c>
      <c r="Q163" s="22">
        <f t="shared" si="2"/>
        <v>1476638.7108</v>
      </c>
      <c r="R163" s="22"/>
      <c r="S163" s="30"/>
      <c r="T163" s="111"/>
      <c r="U163" s="15"/>
    </row>
    <row r="164" spans="1:21" s="32" customFormat="1" ht="15.75" customHeight="1" x14ac:dyDescent="0.3">
      <c r="A164" s="60" t="s">
        <v>86</v>
      </c>
      <c r="B164" s="61" t="s">
        <v>134</v>
      </c>
      <c r="C164" s="62">
        <v>1973</v>
      </c>
      <c r="D164" s="63" t="s">
        <v>12</v>
      </c>
      <c r="E164" s="63" t="s">
        <v>345</v>
      </c>
      <c r="F164" s="60"/>
      <c r="G164" s="60"/>
      <c r="H164" s="60" t="s">
        <v>567</v>
      </c>
      <c r="I164" s="64" t="s">
        <v>372</v>
      </c>
      <c r="J164" s="65">
        <v>1</v>
      </c>
      <c r="K164" s="86" t="s">
        <v>456</v>
      </c>
      <c r="L164" s="86" t="s">
        <v>587</v>
      </c>
      <c r="M164" s="164"/>
      <c r="N164" s="86"/>
      <c r="O164" s="65"/>
      <c r="P164" s="66">
        <v>89671</v>
      </c>
      <c r="Q164" s="66">
        <f t="shared" si="2"/>
        <v>89671</v>
      </c>
      <c r="R164" s="22"/>
      <c r="S164" s="30" t="s">
        <v>437</v>
      </c>
      <c r="T164" s="112"/>
      <c r="U164" s="15"/>
    </row>
    <row r="165" spans="1:21" s="32" customFormat="1" ht="15.75" customHeight="1" x14ac:dyDescent="0.3">
      <c r="A165" s="60" t="s">
        <v>86</v>
      </c>
      <c r="B165" s="61" t="s">
        <v>134</v>
      </c>
      <c r="C165" s="62">
        <v>1973</v>
      </c>
      <c r="D165" s="63" t="s">
        <v>0</v>
      </c>
      <c r="E165" s="63" t="s">
        <v>344</v>
      </c>
      <c r="F165" s="60" t="s">
        <v>544</v>
      </c>
      <c r="G165" s="60"/>
      <c r="H165" s="60" t="s">
        <v>576</v>
      </c>
      <c r="I165" s="64" t="s">
        <v>371</v>
      </c>
      <c r="J165" s="65">
        <v>1</v>
      </c>
      <c r="K165" s="86" t="s">
        <v>456</v>
      </c>
      <c r="L165" s="174" t="s">
        <v>601</v>
      </c>
      <c r="M165" s="164"/>
      <c r="N165" s="86"/>
      <c r="O165" s="65"/>
      <c r="P165" s="66">
        <v>468257</v>
      </c>
      <c r="Q165" s="66">
        <f t="shared" si="2"/>
        <v>468257</v>
      </c>
      <c r="R165" s="22"/>
      <c r="S165" s="30"/>
      <c r="T165" s="112"/>
      <c r="U165" s="15"/>
    </row>
    <row r="166" spans="1:21" s="32" customFormat="1" ht="15.75" customHeight="1" x14ac:dyDescent="0.3">
      <c r="A166" s="48" t="s">
        <v>86</v>
      </c>
      <c r="B166" s="49" t="s">
        <v>134</v>
      </c>
      <c r="C166" s="50">
        <v>1973</v>
      </c>
      <c r="D166" s="51" t="s">
        <v>91</v>
      </c>
      <c r="E166" s="51" t="s">
        <v>91</v>
      </c>
      <c r="F166" s="48"/>
      <c r="G166" s="48"/>
      <c r="H166" s="48" t="s">
        <v>584</v>
      </c>
      <c r="I166" s="52" t="s">
        <v>363</v>
      </c>
      <c r="J166" s="53">
        <v>2</v>
      </c>
      <c r="K166" s="90"/>
      <c r="L166" s="90" t="s">
        <v>711</v>
      </c>
      <c r="M166" s="162"/>
      <c r="N166" s="90"/>
      <c r="O166" s="53"/>
      <c r="P166" s="54">
        <v>800000</v>
      </c>
      <c r="Q166" s="148">
        <f t="shared" si="2"/>
        <v>835600</v>
      </c>
      <c r="R166" s="22"/>
      <c r="S166" s="30"/>
      <c r="T166" s="112"/>
      <c r="U166" s="15"/>
    </row>
    <row r="167" spans="1:21" s="32" customFormat="1" ht="15.75" customHeight="1" x14ac:dyDescent="0.3">
      <c r="A167" s="48" t="s">
        <v>86</v>
      </c>
      <c r="B167" s="49" t="s">
        <v>134</v>
      </c>
      <c r="C167" s="50">
        <v>1973</v>
      </c>
      <c r="D167" s="51" t="s">
        <v>348</v>
      </c>
      <c r="E167" s="51" t="s">
        <v>344</v>
      </c>
      <c r="F167" s="48"/>
      <c r="G167" s="48"/>
      <c r="H167" s="48" t="s">
        <v>577</v>
      </c>
      <c r="I167" s="55" t="s">
        <v>194</v>
      </c>
      <c r="J167" s="53">
        <v>3</v>
      </c>
      <c r="K167" s="90"/>
      <c r="L167" s="90" t="s">
        <v>711</v>
      </c>
      <c r="M167" s="162"/>
      <c r="N167" s="90"/>
      <c r="O167" s="53"/>
      <c r="P167" s="54">
        <v>560000</v>
      </c>
      <c r="Q167" s="148">
        <f t="shared" si="2"/>
        <v>610904</v>
      </c>
      <c r="R167" s="22"/>
      <c r="S167" s="30"/>
      <c r="T167" s="112"/>
      <c r="U167" s="15"/>
    </row>
    <row r="168" spans="1:21" s="32" customFormat="1" ht="15.75" customHeight="1" x14ac:dyDescent="0.3">
      <c r="A168" s="48" t="s">
        <v>86</v>
      </c>
      <c r="B168" s="49" t="s">
        <v>134</v>
      </c>
      <c r="C168" s="50">
        <v>1973</v>
      </c>
      <c r="D168" s="51" t="s">
        <v>12</v>
      </c>
      <c r="E168" s="51" t="s">
        <v>344</v>
      </c>
      <c r="F168" s="48"/>
      <c r="G168" s="48"/>
      <c r="H168" s="48" t="s">
        <v>560</v>
      </c>
      <c r="I168" s="55" t="s">
        <v>281</v>
      </c>
      <c r="J168" s="53">
        <v>3</v>
      </c>
      <c r="K168" s="90"/>
      <c r="L168" s="90" t="s">
        <v>711</v>
      </c>
      <c r="M168" s="162"/>
      <c r="N168" s="90"/>
      <c r="O168" s="53"/>
      <c r="P168" s="54">
        <v>20600000</v>
      </c>
      <c r="Q168" s="54">
        <f t="shared" si="2"/>
        <v>22472540</v>
      </c>
      <c r="R168" s="22"/>
      <c r="S168" s="30"/>
      <c r="T168" s="112"/>
      <c r="U168" s="15"/>
    </row>
    <row r="169" spans="1:21" s="32" customFormat="1" ht="15.75" customHeight="1" x14ac:dyDescent="0.3">
      <c r="A169" s="24" t="s">
        <v>86</v>
      </c>
      <c r="B169" s="25" t="s">
        <v>134</v>
      </c>
      <c r="C169" s="26">
        <v>1973</v>
      </c>
      <c r="D169" s="27" t="s">
        <v>87</v>
      </c>
      <c r="E169" s="27" t="s">
        <v>87</v>
      </c>
      <c r="F169" s="24"/>
      <c r="G169" s="24"/>
      <c r="H169" s="24" t="s">
        <v>569</v>
      </c>
      <c r="I169" s="28" t="s">
        <v>2</v>
      </c>
      <c r="J169" s="29">
        <v>4</v>
      </c>
      <c r="K169" s="88"/>
      <c r="L169" s="88"/>
      <c r="M169" s="165"/>
      <c r="N169" s="88"/>
      <c r="O169" s="29"/>
      <c r="P169" s="30">
        <v>73371</v>
      </c>
      <c r="Q169" s="22">
        <f t="shared" si="2"/>
        <v>83606.254499999995</v>
      </c>
      <c r="R169" s="22"/>
      <c r="S169" s="30"/>
      <c r="T169" s="112"/>
      <c r="U169" s="15"/>
    </row>
    <row r="170" spans="1:21" s="32" customFormat="1" ht="15.75" customHeight="1" x14ac:dyDescent="0.3">
      <c r="A170" s="24" t="s">
        <v>86</v>
      </c>
      <c r="B170" s="25" t="s">
        <v>134</v>
      </c>
      <c r="C170" s="26">
        <v>1973</v>
      </c>
      <c r="D170" s="27" t="s">
        <v>0</v>
      </c>
      <c r="E170" s="19" t="s">
        <v>344</v>
      </c>
      <c r="F170" s="17"/>
      <c r="G170" s="17"/>
      <c r="H170" s="17" t="s">
        <v>576</v>
      </c>
      <c r="I170" s="35" t="s">
        <v>319</v>
      </c>
      <c r="J170" s="29">
        <v>5</v>
      </c>
      <c r="K170" s="88"/>
      <c r="L170" s="88"/>
      <c r="M170" s="165"/>
      <c r="N170" s="88"/>
      <c r="O170" s="29"/>
      <c r="P170" s="30">
        <v>2500000</v>
      </c>
      <c r="Q170" s="22">
        <f t="shared" si="2"/>
        <v>2975500</v>
      </c>
      <c r="R170" s="22"/>
      <c r="S170" s="30"/>
      <c r="T170" s="112"/>
      <c r="U170" s="15"/>
    </row>
    <row r="171" spans="1:21" s="32" customFormat="1" ht="15.75" customHeight="1" x14ac:dyDescent="0.3">
      <c r="A171" s="24" t="s">
        <v>86</v>
      </c>
      <c r="B171" s="25" t="s">
        <v>134</v>
      </c>
      <c r="C171" s="26">
        <v>1973</v>
      </c>
      <c r="D171" s="27" t="s">
        <v>0</v>
      </c>
      <c r="E171" s="19" t="s">
        <v>345</v>
      </c>
      <c r="F171" s="17"/>
      <c r="G171" s="17"/>
      <c r="H171" s="17" t="s">
        <v>580</v>
      </c>
      <c r="I171" s="28" t="s">
        <v>195</v>
      </c>
      <c r="J171" s="29">
        <v>5</v>
      </c>
      <c r="K171" s="88"/>
      <c r="L171" s="88"/>
      <c r="M171" s="165"/>
      <c r="N171" s="88"/>
      <c r="O171" s="29"/>
      <c r="P171" s="30">
        <v>50000</v>
      </c>
      <c r="Q171" s="22">
        <f t="shared" si="2"/>
        <v>59510</v>
      </c>
      <c r="R171" s="22"/>
      <c r="S171" s="30"/>
      <c r="T171" s="112"/>
      <c r="U171" s="15"/>
    </row>
    <row r="172" spans="1:21" s="32" customFormat="1" ht="15.75" customHeight="1" x14ac:dyDescent="0.3">
      <c r="A172" s="60" t="s">
        <v>85</v>
      </c>
      <c r="B172" s="61" t="s">
        <v>135</v>
      </c>
      <c r="C172" s="62">
        <v>1977</v>
      </c>
      <c r="D172" s="63" t="s">
        <v>12</v>
      </c>
      <c r="E172" s="63" t="s">
        <v>345</v>
      </c>
      <c r="F172" s="60"/>
      <c r="G172" s="60"/>
      <c r="H172" s="60" t="s">
        <v>603</v>
      </c>
      <c r="I172" s="64" t="s">
        <v>604</v>
      </c>
      <c r="J172" s="65">
        <v>1</v>
      </c>
      <c r="K172" s="86" t="s">
        <v>456</v>
      </c>
      <c r="L172" s="86" t="s">
        <v>568</v>
      </c>
      <c r="M172" s="164"/>
      <c r="N172" s="86"/>
      <c r="O172" s="65"/>
      <c r="P172" s="66">
        <v>21000</v>
      </c>
      <c r="Q172" s="66">
        <f t="shared" si="2"/>
        <v>21000</v>
      </c>
      <c r="R172" s="22"/>
      <c r="S172" s="30" t="s">
        <v>421</v>
      </c>
      <c r="T172" s="112"/>
      <c r="U172" s="15"/>
    </row>
    <row r="173" spans="1:21" s="32" customFormat="1" ht="15.75" customHeight="1" x14ac:dyDescent="0.3">
      <c r="A173" s="150" t="s">
        <v>85</v>
      </c>
      <c r="B173" s="149" t="s">
        <v>135</v>
      </c>
      <c r="C173" s="155">
        <v>1977</v>
      </c>
      <c r="D173" s="156" t="s">
        <v>12</v>
      </c>
      <c r="E173" s="156" t="s">
        <v>345</v>
      </c>
      <c r="F173" s="150"/>
      <c r="G173" s="150"/>
      <c r="H173" s="150" t="s">
        <v>586</v>
      </c>
      <c r="I173" s="106" t="s">
        <v>520</v>
      </c>
      <c r="J173" s="157">
        <v>1</v>
      </c>
      <c r="K173" s="107" t="s">
        <v>456</v>
      </c>
      <c r="L173" s="107" t="s">
        <v>572</v>
      </c>
      <c r="M173" s="166"/>
      <c r="N173" s="107"/>
      <c r="O173" s="157"/>
      <c r="P173" s="108">
        <v>100000</v>
      </c>
      <c r="Q173" s="108">
        <f t="shared" si="2"/>
        <v>100000</v>
      </c>
      <c r="R173" s="22"/>
      <c r="S173" s="30"/>
      <c r="T173" s="112"/>
      <c r="U173" s="15"/>
    </row>
    <row r="174" spans="1:21" s="32" customFormat="1" ht="15.75" customHeight="1" x14ac:dyDescent="0.3">
      <c r="A174" s="17" t="s">
        <v>85</v>
      </c>
      <c r="B174" s="21" t="s">
        <v>135</v>
      </c>
      <c r="C174" s="18">
        <v>1977</v>
      </c>
      <c r="D174" s="19" t="s">
        <v>12</v>
      </c>
      <c r="E174" s="27" t="s">
        <v>545</v>
      </c>
      <c r="F174" s="24"/>
      <c r="G174" s="24"/>
      <c r="H174" s="24" t="s">
        <v>567</v>
      </c>
      <c r="I174" s="23" t="s">
        <v>238</v>
      </c>
      <c r="J174" s="20">
        <v>3</v>
      </c>
      <c r="K174" s="89"/>
      <c r="L174" s="89"/>
      <c r="M174" s="163"/>
      <c r="N174" s="89"/>
      <c r="O174" s="20"/>
      <c r="P174" s="22">
        <v>4447860</v>
      </c>
      <c r="Q174" s="22">
        <f t="shared" si="2"/>
        <v>4852170.4740000004</v>
      </c>
      <c r="R174" s="22"/>
      <c r="S174" s="30"/>
      <c r="T174" s="112"/>
      <c r="U174" s="15"/>
    </row>
    <row r="175" spans="1:21" s="32" customFormat="1" ht="15.75" customHeight="1" x14ac:dyDescent="0.3">
      <c r="A175" s="48" t="s">
        <v>85</v>
      </c>
      <c r="B175" s="49" t="s">
        <v>135</v>
      </c>
      <c r="C175" s="50">
        <v>1977</v>
      </c>
      <c r="D175" s="51" t="s">
        <v>91</v>
      </c>
      <c r="E175" s="51" t="s">
        <v>91</v>
      </c>
      <c r="F175" s="48"/>
      <c r="G175" s="48"/>
      <c r="H175" s="48" t="s">
        <v>584</v>
      </c>
      <c r="I175" s="52" t="s">
        <v>363</v>
      </c>
      <c r="J175" s="53">
        <v>4</v>
      </c>
      <c r="K175" s="90"/>
      <c r="L175" s="90" t="s">
        <v>711</v>
      </c>
      <c r="M175" s="162"/>
      <c r="N175" s="90"/>
      <c r="O175" s="53"/>
      <c r="P175" s="54">
        <v>425000</v>
      </c>
      <c r="Q175" s="54">
        <f t="shared" si="2"/>
        <v>484287.5</v>
      </c>
      <c r="R175" s="22"/>
      <c r="S175" s="30"/>
      <c r="T175" s="112"/>
      <c r="U175" s="15"/>
    </row>
    <row r="176" spans="1:21" s="32" customFormat="1" ht="15.75" customHeight="1" x14ac:dyDescent="0.3">
      <c r="A176" s="48" t="s">
        <v>85</v>
      </c>
      <c r="B176" s="49" t="s">
        <v>135</v>
      </c>
      <c r="C176" s="50">
        <v>1977</v>
      </c>
      <c r="D176" s="51" t="s">
        <v>12</v>
      </c>
      <c r="E176" s="51" t="s">
        <v>344</v>
      </c>
      <c r="F176" s="48"/>
      <c r="G176" s="48"/>
      <c r="H176" s="48" t="s">
        <v>560</v>
      </c>
      <c r="I176" s="52" t="s">
        <v>239</v>
      </c>
      <c r="J176" s="53">
        <v>5</v>
      </c>
      <c r="K176" s="90"/>
      <c r="L176" s="90" t="s">
        <v>711</v>
      </c>
      <c r="M176" s="162"/>
      <c r="N176" s="90"/>
      <c r="O176" s="53"/>
      <c r="P176" s="54">
        <v>4514705</v>
      </c>
      <c r="Q176" s="54">
        <f t="shared" si="2"/>
        <v>5373401.8909999998</v>
      </c>
      <c r="R176" s="22"/>
      <c r="S176" s="30"/>
      <c r="T176" s="112"/>
      <c r="U176" s="15"/>
    </row>
    <row r="177" spans="1:23" s="32" customFormat="1" ht="15.75" customHeight="1" x14ac:dyDescent="0.3">
      <c r="A177" s="17" t="s">
        <v>85</v>
      </c>
      <c r="B177" s="21" t="s">
        <v>135</v>
      </c>
      <c r="C177" s="18">
        <v>1977</v>
      </c>
      <c r="D177" s="19" t="s">
        <v>13</v>
      </c>
      <c r="E177" s="27" t="s">
        <v>344</v>
      </c>
      <c r="F177" s="24"/>
      <c r="G177" s="24"/>
      <c r="H177" s="24" t="s">
        <v>592</v>
      </c>
      <c r="I177" s="23" t="s">
        <v>184</v>
      </c>
      <c r="J177" s="20">
        <v>6</v>
      </c>
      <c r="K177" s="89"/>
      <c r="L177" s="89"/>
      <c r="M177" s="163"/>
      <c r="N177" s="89"/>
      <c r="O177" s="20"/>
      <c r="P177" s="30">
        <v>432000</v>
      </c>
      <c r="Q177" s="22">
        <f t="shared" si="2"/>
        <v>537019.19999999995</v>
      </c>
      <c r="R177" s="22"/>
      <c r="S177" s="30"/>
      <c r="T177" s="112"/>
      <c r="U177" s="15"/>
    </row>
    <row r="178" spans="1:23" s="14" customFormat="1" ht="15.75" customHeight="1" x14ac:dyDescent="0.3">
      <c r="A178" s="60" t="s">
        <v>295</v>
      </c>
      <c r="B178" s="61" t="s">
        <v>296</v>
      </c>
      <c r="C178" s="62">
        <v>1944</v>
      </c>
      <c r="D178" s="63" t="s">
        <v>12</v>
      </c>
      <c r="E178" s="63" t="s">
        <v>344</v>
      </c>
      <c r="F178" s="60" t="s">
        <v>544</v>
      </c>
      <c r="G178" s="60"/>
      <c r="H178" s="60" t="s">
        <v>560</v>
      </c>
      <c r="I178" s="64" t="s">
        <v>297</v>
      </c>
      <c r="J178" s="65">
        <v>1</v>
      </c>
      <c r="K178" s="86" t="s">
        <v>456</v>
      </c>
      <c r="L178" s="174" t="s">
        <v>605</v>
      </c>
      <c r="M178" s="164">
        <v>15718272</v>
      </c>
      <c r="N178" s="86"/>
      <c r="O178" s="65"/>
      <c r="P178" s="66">
        <v>16902130</v>
      </c>
      <c r="Q178" s="66">
        <f t="shared" si="2"/>
        <v>16902130</v>
      </c>
      <c r="R178" s="22"/>
      <c r="S178" s="116" t="s">
        <v>443</v>
      </c>
      <c r="T178" s="112" t="s">
        <v>475</v>
      </c>
      <c r="U178" s="15"/>
    </row>
    <row r="179" spans="1:23" s="32" customFormat="1" ht="15.75" customHeight="1" x14ac:dyDescent="0.3">
      <c r="A179" s="17" t="s">
        <v>43</v>
      </c>
      <c r="B179" s="21" t="s">
        <v>136</v>
      </c>
      <c r="C179" s="18">
        <v>1966</v>
      </c>
      <c r="D179" s="19" t="s">
        <v>12</v>
      </c>
      <c r="E179" s="19" t="s">
        <v>344</v>
      </c>
      <c r="F179" s="17"/>
      <c r="G179" s="17"/>
      <c r="H179" s="17" t="s">
        <v>603</v>
      </c>
      <c r="I179" s="23" t="s">
        <v>330</v>
      </c>
      <c r="J179" s="29">
        <v>1</v>
      </c>
      <c r="K179" s="88"/>
      <c r="L179" s="88"/>
      <c r="M179" s="165"/>
      <c r="N179" s="88"/>
      <c r="O179" s="29"/>
      <c r="P179" s="22">
        <v>20000</v>
      </c>
      <c r="Q179" s="22">
        <f t="shared" si="2"/>
        <v>20000</v>
      </c>
      <c r="R179" s="22"/>
      <c r="S179" s="30" t="s">
        <v>466</v>
      </c>
      <c r="T179" s="111" t="s">
        <v>467</v>
      </c>
      <c r="U179" s="15"/>
    </row>
    <row r="180" spans="1:23" s="14" customFormat="1" ht="15.75" customHeight="1" x14ac:dyDescent="0.3">
      <c r="A180" s="24" t="s">
        <v>43</v>
      </c>
      <c r="B180" s="25" t="s">
        <v>136</v>
      </c>
      <c r="C180" s="26">
        <v>1966</v>
      </c>
      <c r="D180" s="27" t="s">
        <v>91</v>
      </c>
      <c r="E180" s="27" t="s">
        <v>344</v>
      </c>
      <c r="F180" s="24"/>
      <c r="G180" s="24"/>
      <c r="H180" s="24" t="s">
        <v>584</v>
      </c>
      <c r="I180" s="28" t="s">
        <v>363</v>
      </c>
      <c r="J180" s="29">
        <v>1</v>
      </c>
      <c r="K180" s="88"/>
      <c r="L180" s="88"/>
      <c r="M180" s="165"/>
      <c r="N180" s="88"/>
      <c r="O180" s="29"/>
      <c r="P180" s="30">
        <v>425000</v>
      </c>
      <c r="Q180" s="30">
        <f t="shared" si="2"/>
        <v>425000</v>
      </c>
      <c r="R180" s="22"/>
      <c r="S180" s="30"/>
      <c r="T180" s="113" t="s">
        <v>485</v>
      </c>
      <c r="U180" s="15"/>
    </row>
    <row r="181" spans="1:23" s="14" customFormat="1" ht="15.75" customHeight="1" x14ac:dyDescent="0.3">
      <c r="A181" s="24" t="s">
        <v>43</v>
      </c>
      <c r="B181" s="25" t="s">
        <v>136</v>
      </c>
      <c r="C181" s="26">
        <v>1966</v>
      </c>
      <c r="D181" s="27" t="s">
        <v>87</v>
      </c>
      <c r="E181" s="27" t="s">
        <v>344</v>
      </c>
      <c r="F181" s="24"/>
      <c r="G181" s="24"/>
      <c r="H181" s="24" t="s">
        <v>562</v>
      </c>
      <c r="I181" s="28" t="s">
        <v>240</v>
      </c>
      <c r="J181" s="29">
        <v>2</v>
      </c>
      <c r="K181" s="88"/>
      <c r="L181" s="88"/>
      <c r="M181" s="165"/>
      <c r="N181" s="88"/>
      <c r="O181" s="29"/>
      <c r="P181" s="30">
        <v>708852</v>
      </c>
      <c r="Q181" s="22">
        <f t="shared" si="2"/>
        <v>740395.91399999999</v>
      </c>
      <c r="R181" s="22"/>
      <c r="S181" s="30"/>
      <c r="T181" s="111"/>
      <c r="U181" s="15"/>
      <c r="V181" s="32"/>
      <c r="W181" s="32"/>
    </row>
    <row r="182" spans="1:23" s="32" customFormat="1" ht="15.75" customHeight="1" x14ac:dyDescent="0.3">
      <c r="A182" s="48" t="s">
        <v>43</v>
      </c>
      <c r="B182" s="49" t="s">
        <v>136</v>
      </c>
      <c r="C182" s="50">
        <v>1966</v>
      </c>
      <c r="D182" s="51" t="s">
        <v>12</v>
      </c>
      <c r="E182" s="51" t="s">
        <v>344</v>
      </c>
      <c r="F182" s="48"/>
      <c r="G182" s="48"/>
      <c r="H182" s="48" t="s">
        <v>560</v>
      </c>
      <c r="I182" s="55" t="s">
        <v>241</v>
      </c>
      <c r="J182" s="53">
        <v>3</v>
      </c>
      <c r="K182" s="90"/>
      <c r="L182" s="90" t="s">
        <v>711</v>
      </c>
      <c r="M182" s="162"/>
      <c r="N182" s="90"/>
      <c r="O182" s="53"/>
      <c r="P182" s="54">
        <v>8000000</v>
      </c>
      <c r="Q182" s="54">
        <f t="shared" si="2"/>
        <v>8727200</v>
      </c>
      <c r="R182" s="22"/>
      <c r="S182" s="30"/>
      <c r="T182" s="111"/>
      <c r="U182" s="15"/>
      <c r="V182" s="14"/>
      <c r="W182" s="14"/>
    </row>
    <row r="183" spans="1:23" s="32" customFormat="1" ht="15.75" customHeight="1" x14ac:dyDescent="0.3">
      <c r="A183" s="150" t="s">
        <v>66</v>
      </c>
      <c r="B183" s="61" t="s">
        <v>137</v>
      </c>
      <c r="C183" s="62">
        <v>1923</v>
      </c>
      <c r="D183" s="63" t="s">
        <v>12</v>
      </c>
      <c r="E183" s="63" t="s">
        <v>344</v>
      </c>
      <c r="F183" s="60"/>
      <c r="G183" s="60"/>
      <c r="H183" s="60" t="s">
        <v>563</v>
      </c>
      <c r="I183" s="64" t="s">
        <v>498</v>
      </c>
      <c r="J183" s="65">
        <v>1</v>
      </c>
      <c r="K183" s="86" t="s">
        <v>456</v>
      </c>
      <c r="L183" s="86" t="s">
        <v>578</v>
      </c>
      <c r="M183" s="164">
        <v>40000</v>
      </c>
      <c r="N183" s="86"/>
      <c r="O183" s="65"/>
      <c r="P183" s="66">
        <v>40000</v>
      </c>
      <c r="Q183" s="66">
        <f t="shared" si="2"/>
        <v>40000</v>
      </c>
      <c r="R183" s="22"/>
      <c r="S183" s="30"/>
      <c r="T183" s="111"/>
      <c r="U183" s="15"/>
    </row>
    <row r="184" spans="1:23" s="32" customFormat="1" ht="15.75" customHeight="1" x14ac:dyDescent="0.3">
      <c r="A184" s="24" t="s">
        <v>66</v>
      </c>
      <c r="B184" s="25" t="s">
        <v>137</v>
      </c>
      <c r="C184" s="26">
        <v>1923</v>
      </c>
      <c r="D184" s="27" t="s">
        <v>12</v>
      </c>
      <c r="E184" s="19" t="s">
        <v>344</v>
      </c>
      <c r="F184" s="17"/>
      <c r="G184" s="17"/>
      <c r="H184" s="17" t="s">
        <v>628</v>
      </c>
      <c r="I184" s="28" t="s">
        <v>196</v>
      </c>
      <c r="J184" s="29">
        <v>5</v>
      </c>
      <c r="K184" s="88"/>
      <c r="L184" s="88"/>
      <c r="M184" s="165"/>
      <c r="N184" s="88"/>
      <c r="O184" s="29"/>
      <c r="P184" s="30"/>
      <c r="Q184" s="22">
        <f t="shared" si="2"/>
        <v>0</v>
      </c>
      <c r="R184" s="22"/>
      <c r="S184" s="30"/>
      <c r="T184" s="111"/>
      <c r="U184" s="15"/>
    </row>
    <row r="185" spans="1:23" s="32" customFormat="1" ht="15.75" customHeight="1" x14ac:dyDescent="0.3">
      <c r="A185" s="24" t="s">
        <v>66</v>
      </c>
      <c r="B185" s="25" t="s">
        <v>137</v>
      </c>
      <c r="C185" s="26">
        <v>1923</v>
      </c>
      <c r="D185" s="27" t="s">
        <v>12</v>
      </c>
      <c r="E185" s="27" t="s">
        <v>344</v>
      </c>
      <c r="F185" s="24"/>
      <c r="G185" s="24"/>
      <c r="H185" s="24" t="s">
        <v>595</v>
      </c>
      <c r="I185" s="28" t="s">
        <v>299</v>
      </c>
      <c r="J185" s="29">
        <v>5</v>
      </c>
      <c r="K185" s="88"/>
      <c r="L185" s="88"/>
      <c r="M185" s="165"/>
      <c r="N185" s="88"/>
      <c r="O185" s="29"/>
      <c r="P185" s="30">
        <v>266999</v>
      </c>
      <c r="Q185" s="22">
        <f t="shared" si="2"/>
        <v>317782.20980000001</v>
      </c>
      <c r="R185" s="22"/>
      <c r="S185" s="30"/>
      <c r="T185" s="111"/>
      <c r="U185" s="15"/>
    </row>
    <row r="186" spans="1:23" s="32" customFormat="1" ht="15.75" customHeight="1" x14ac:dyDescent="0.3">
      <c r="A186" s="24" t="s">
        <v>66</v>
      </c>
      <c r="B186" s="25" t="s">
        <v>137</v>
      </c>
      <c r="C186" s="26">
        <v>1923</v>
      </c>
      <c r="D186" s="27" t="s">
        <v>87</v>
      </c>
      <c r="E186" s="27" t="s">
        <v>344</v>
      </c>
      <c r="F186" s="24"/>
      <c r="G186" s="24"/>
      <c r="H186" s="24" t="s">
        <v>562</v>
      </c>
      <c r="I186" s="28" t="s">
        <v>1</v>
      </c>
      <c r="J186" s="29">
        <v>6</v>
      </c>
      <c r="K186" s="88"/>
      <c r="L186" s="88"/>
      <c r="M186" s="165"/>
      <c r="N186" s="88"/>
      <c r="O186" s="29"/>
      <c r="P186" s="30">
        <v>1187868</v>
      </c>
      <c r="Q186" s="22">
        <f t="shared" si="2"/>
        <v>1476638.7108</v>
      </c>
      <c r="R186" s="22"/>
      <c r="S186" s="30"/>
      <c r="T186" s="111"/>
      <c r="U186" s="15"/>
    </row>
    <row r="187" spans="1:23" s="32" customFormat="1" ht="15.75" customHeight="1" x14ac:dyDescent="0.3">
      <c r="A187" s="24" t="s">
        <v>63</v>
      </c>
      <c r="B187" s="25" t="s">
        <v>138</v>
      </c>
      <c r="C187" s="26">
        <v>1981</v>
      </c>
      <c r="D187" s="27" t="s">
        <v>91</v>
      </c>
      <c r="E187" s="27" t="s">
        <v>344</v>
      </c>
      <c r="F187" s="24"/>
      <c r="G187" s="24"/>
      <c r="H187" s="24" t="s">
        <v>584</v>
      </c>
      <c r="I187" s="28" t="s">
        <v>363</v>
      </c>
      <c r="J187" s="29">
        <v>1</v>
      </c>
      <c r="K187" s="88"/>
      <c r="L187" s="88"/>
      <c r="M187" s="165"/>
      <c r="N187" s="88"/>
      <c r="O187" s="29"/>
      <c r="P187" s="30">
        <v>425000</v>
      </c>
      <c r="Q187" s="30">
        <f t="shared" si="2"/>
        <v>425000</v>
      </c>
      <c r="R187" s="22"/>
      <c r="S187" s="30"/>
      <c r="T187" s="113" t="s">
        <v>485</v>
      </c>
      <c r="U187" s="15"/>
    </row>
    <row r="188" spans="1:23" s="32" customFormat="1" ht="15.75" customHeight="1" x14ac:dyDescent="0.3">
      <c r="A188" s="24" t="s">
        <v>63</v>
      </c>
      <c r="B188" s="25" t="s">
        <v>138</v>
      </c>
      <c r="C188" s="26">
        <v>1981</v>
      </c>
      <c r="D188" s="27" t="s">
        <v>12</v>
      </c>
      <c r="E188" s="27" t="s">
        <v>345</v>
      </c>
      <c r="F188" s="24"/>
      <c r="G188" s="24"/>
      <c r="H188" s="24" t="s">
        <v>586</v>
      </c>
      <c r="I188" s="28" t="s">
        <v>520</v>
      </c>
      <c r="J188" s="29">
        <v>1</v>
      </c>
      <c r="K188" s="88"/>
      <c r="L188" s="88"/>
      <c r="M188" s="165"/>
      <c r="N188" s="88"/>
      <c r="O188" s="29"/>
      <c r="P188" s="30">
        <v>100000</v>
      </c>
      <c r="Q188" s="22">
        <f t="shared" si="2"/>
        <v>100000</v>
      </c>
      <c r="R188" s="22"/>
      <c r="S188" s="30" t="s">
        <v>448</v>
      </c>
      <c r="T188" s="111"/>
      <c r="U188" s="15"/>
    </row>
    <row r="189" spans="1:23" s="32" customFormat="1" ht="15.75" customHeight="1" x14ac:dyDescent="0.3">
      <c r="A189" s="24" t="s">
        <v>63</v>
      </c>
      <c r="B189" s="25" t="s">
        <v>138</v>
      </c>
      <c r="C189" s="26">
        <v>1981</v>
      </c>
      <c r="D189" s="27" t="s">
        <v>12</v>
      </c>
      <c r="E189" s="27" t="s">
        <v>545</v>
      </c>
      <c r="F189" s="24"/>
      <c r="G189" s="24"/>
      <c r="H189" s="24" t="s">
        <v>567</v>
      </c>
      <c r="I189" s="28" t="s">
        <v>238</v>
      </c>
      <c r="J189" s="29">
        <v>2</v>
      </c>
      <c r="K189" s="88"/>
      <c r="L189" s="88"/>
      <c r="M189" s="165"/>
      <c r="N189" s="88"/>
      <c r="O189" s="29"/>
      <c r="P189" s="30">
        <v>1300000</v>
      </c>
      <c r="Q189" s="22">
        <f t="shared" si="2"/>
        <v>1357850</v>
      </c>
      <c r="R189" s="22"/>
      <c r="S189" s="30"/>
      <c r="T189" s="111"/>
      <c r="U189" s="15"/>
    </row>
    <row r="190" spans="1:23" s="32" customFormat="1" ht="15.75" customHeight="1" x14ac:dyDescent="0.3">
      <c r="A190" s="48" t="s">
        <v>63</v>
      </c>
      <c r="B190" s="49" t="s">
        <v>138</v>
      </c>
      <c r="C190" s="50">
        <v>1981</v>
      </c>
      <c r="D190" s="51" t="s">
        <v>12</v>
      </c>
      <c r="E190" s="51" t="s">
        <v>344</v>
      </c>
      <c r="F190" s="48"/>
      <c r="G190" s="48"/>
      <c r="H190" s="48" t="s">
        <v>560</v>
      </c>
      <c r="I190" s="52" t="s">
        <v>242</v>
      </c>
      <c r="J190" s="102">
        <v>5</v>
      </c>
      <c r="K190" s="90"/>
      <c r="L190" s="90" t="s">
        <v>711</v>
      </c>
      <c r="M190" s="162"/>
      <c r="N190" s="90"/>
      <c r="O190" s="53"/>
      <c r="P190" s="54">
        <f>3107830+857711</f>
        <v>3965541</v>
      </c>
      <c r="Q190" s="54">
        <f t="shared" si="2"/>
        <v>4719786.8981999997</v>
      </c>
      <c r="R190" s="22"/>
      <c r="S190" s="30"/>
      <c r="T190" s="111"/>
      <c r="U190" s="15"/>
    </row>
    <row r="191" spans="1:23" s="32" customFormat="1" ht="15.75" customHeight="1" x14ac:dyDescent="0.3">
      <c r="A191" s="24" t="s">
        <v>31</v>
      </c>
      <c r="B191" s="25" t="s">
        <v>139</v>
      </c>
      <c r="C191" s="26">
        <v>1964</v>
      </c>
      <c r="D191" s="27" t="s">
        <v>12</v>
      </c>
      <c r="E191" s="27" t="s">
        <v>345</v>
      </c>
      <c r="F191" s="24"/>
      <c r="G191" s="24"/>
      <c r="H191" s="24" t="s">
        <v>586</v>
      </c>
      <c r="I191" s="28" t="s">
        <v>520</v>
      </c>
      <c r="J191" s="29">
        <v>1</v>
      </c>
      <c r="K191" s="88" t="s">
        <v>456</v>
      </c>
      <c r="L191" s="88" t="s">
        <v>572</v>
      </c>
      <c r="M191" s="165"/>
      <c r="N191" s="88"/>
      <c r="O191" s="29"/>
      <c r="P191" s="30">
        <v>125000</v>
      </c>
      <c r="Q191" s="22">
        <f t="shared" si="2"/>
        <v>125000</v>
      </c>
      <c r="R191" s="22"/>
      <c r="S191" s="30" t="s">
        <v>448</v>
      </c>
      <c r="T191" s="111"/>
      <c r="U191" s="15"/>
    </row>
    <row r="192" spans="1:23" s="32" customFormat="1" ht="15.75" customHeight="1" x14ac:dyDescent="0.3">
      <c r="A192" s="24" t="s">
        <v>31</v>
      </c>
      <c r="B192" s="25" t="s">
        <v>139</v>
      </c>
      <c r="C192" s="26">
        <v>1964</v>
      </c>
      <c r="D192" s="27" t="s">
        <v>12</v>
      </c>
      <c r="E192" s="27" t="s">
        <v>345</v>
      </c>
      <c r="F192" s="24"/>
      <c r="G192" s="24"/>
      <c r="H192" s="24" t="s">
        <v>595</v>
      </c>
      <c r="I192" s="28" t="s">
        <v>197</v>
      </c>
      <c r="J192" s="29">
        <v>2</v>
      </c>
      <c r="K192" s="88"/>
      <c r="L192" s="88"/>
      <c r="M192" s="165"/>
      <c r="N192" s="88"/>
      <c r="O192" s="29"/>
      <c r="P192" s="30">
        <v>100000</v>
      </c>
      <c r="Q192" s="22">
        <f t="shared" si="2"/>
        <v>104450</v>
      </c>
      <c r="R192" s="22"/>
      <c r="S192" s="30"/>
      <c r="T192" s="111"/>
      <c r="U192" s="15"/>
    </row>
    <row r="193" spans="1:21" s="32" customFormat="1" ht="15.75" customHeight="1" x14ac:dyDescent="0.3">
      <c r="A193" s="24" t="s">
        <v>31</v>
      </c>
      <c r="B193" s="25" t="s">
        <v>139</v>
      </c>
      <c r="C193" s="26">
        <v>1964</v>
      </c>
      <c r="D193" s="27" t="s">
        <v>87</v>
      </c>
      <c r="E193" s="27" t="s">
        <v>345</v>
      </c>
      <c r="F193" s="24"/>
      <c r="G193" s="24"/>
      <c r="H193" s="24" t="s">
        <v>562</v>
      </c>
      <c r="I193" s="28" t="s">
        <v>279</v>
      </c>
      <c r="J193" s="29">
        <v>3</v>
      </c>
      <c r="K193" s="88"/>
      <c r="L193" s="88"/>
      <c r="M193" s="165"/>
      <c r="N193" s="88"/>
      <c r="O193" s="29"/>
      <c r="P193" s="30">
        <f>114459+5870</f>
        <v>120329</v>
      </c>
      <c r="Q193" s="22">
        <f t="shared" si="2"/>
        <v>131266.90609999999</v>
      </c>
      <c r="R193" s="22"/>
      <c r="S193" s="30"/>
      <c r="T193" s="111"/>
      <c r="U193" s="15"/>
    </row>
    <row r="194" spans="1:21" s="32" customFormat="1" ht="15.75" customHeight="1" x14ac:dyDescent="0.3">
      <c r="A194" s="17" t="s">
        <v>31</v>
      </c>
      <c r="B194" s="21" t="s">
        <v>139</v>
      </c>
      <c r="C194" s="18">
        <v>1964</v>
      </c>
      <c r="D194" s="19" t="s">
        <v>12</v>
      </c>
      <c r="E194" s="27" t="s">
        <v>344</v>
      </c>
      <c r="F194" s="24"/>
      <c r="G194" s="24"/>
      <c r="H194" s="24" t="s">
        <v>560</v>
      </c>
      <c r="I194" s="23" t="s">
        <v>243</v>
      </c>
      <c r="J194" s="20">
        <v>3</v>
      </c>
      <c r="K194" s="89"/>
      <c r="L194" s="89"/>
      <c r="M194" s="163"/>
      <c r="N194" s="89"/>
      <c r="O194" s="20"/>
      <c r="P194" s="22">
        <v>8653000</v>
      </c>
      <c r="Q194" s="22">
        <f t="shared" si="2"/>
        <v>9439557.6999999993</v>
      </c>
      <c r="R194" s="22"/>
      <c r="S194" s="30"/>
      <c r="T194" s="111"/>
      <c r="U194" s="15"/>
    </row>
    <row r="195" spans="1:21" s="32" customFormat="1" ht="15.75" customHeight="1" x14ac:dyDescent="0.3">
      <c r="A195" s="17" t="s">
        <v>31</v>
      </c>
      <c r="B195" s="21" t="s">
        <v>139</v>
      </c>
      <c r="C195" s="18">
        <v>1964</v>
      </c>
      <c r="D195" s="19" t="s">
        <v>0</v>
      </c>
      <c r="E195" s="19" t="s">
        <v>0</v>
      </c>
      <c r="F195" s="17"/>
      <c r="G195" s="17"/>
      <c r="H195" s="17" t="s">
        <v>594</v>
      </c>
      <c r="I195" s="23" t="s">
        <v>320</v>
      </c>
      <c r="J195" s="20">
        <v>4</v>
      </c>
      <c r="K195" s="89"/>
      <c r="L195" s="89"/>
      <c r="M195" s="163"/>
      <c r="N195" s="89"/>
      <c r="O195" s="20"/>
      <c r="P195" s="22">
        <v>25000</v>
      </c>
      <c r="Q195" s="22">
        <f t="shared" si="2"/>
        <v>28487.5</v>
      </c>
      <c r="R195" s="22"/>
      <c r="S195" s="30"/>
      <c r="T195" s="111"/>
      <c r="U195" s="15"/>
    </row>
    <row r="196" spans="1:21" s="32" customFormat="1" ht="15.75" customHeight="1" x14ac:dyDescent="0.3">
      <c r="A196" s="48" t="s">
        <v>31</v>
      </c>
      <c r="B196" s="49" t="s">
        <v>139</v>
      </c>
      <c r="C196" s="50">
        <v>1964</v>
      </c>
      <c r="D196" s="51" t="s">
        <v>91</v>
      </c>
      <c r="E196" s="51" t="s">
        <v>91</v>
      </c>
      <c r="F196" s="48"/>
      <c r="G196" s="48"/>
      <c r="H196" s="48" t="s">
        <v>584</v>
      </c>
      <c r="I196" s="52" t="s">
        <v>363</v>
      </c>
      <c r="J196" s="53">
        <v>5</v>
      </c>
      <c r="K196" s="90"/>
      <c r="L196" s="90" t="s">
        <v>711</v>
      </c>
      <c r="M196" s="162"/>
      <c r="N196" s="90"/>
      <c r="O196" s="53"/>
      <c r="P196" s="54">
        <v>650000</v>
      </c>
      <c r="Q196" s="54">
        <f t="shared" si="2"/>
        <v>773630</v>
      </c>
      <c r="R196" s="22"/>
      <c r="S196" s="30"/>
      <c r="T196" s="111"/>
      <c r="U196" s="15"/>
    </row>
    <row r="197" spans="1:21" s="32" customFormat="1" ht="15.75" customHeight="1" x14ac:dyDescent="0.3">
      <c r="A197" s="24" t="s">
        <v>31</v>
      </c>
      <c r="B197" s="25" t="s">
        <v>139</v>
      </c>
      <c r="C197" s="26">
        <v>1964</v>
      </c>
      <c r="D197" s="27" t="s">
        <v>87</v>
      </c>
      <c r="E197" s="27" t="s">
        <v>344</v>
      </c>
      <c r="F197" s="24"/>
      <c r="G197" s="24"/>
      <c r="H197" s="24" t="s">
        <v>562</v>
      </c>
      <c r="I197" s="28" t="s">
        <v>1</v>
      </c>
      <c r="J197" s="29">
        <v>6</v>
      </c>
      <c r="K197" s="88"/>
      <c r="L197" s="88"/>
      <c r="M197" s="165"/>
      <c r="N197" s="88"/>
      <c r="O197" s="29"/>
      <c r="P197" s="30">
        <v>1187868</v>
      </c>
      <c r="Q197" s="22">
        <f t="shared" si="2"/>
        <v>1476638.7108</v>
      </c>
      <c r="R197" s="22"/>
      <c r="S197" s="30"/>
      <c r="T197" s="111"/>
      <c r="U197" s="15"/>
    </row>
    <row r="198" spans="1:21" s="32" customFormat="1" ht="15.75" customHeight="1" x14ac:dyDescent="0.3">
      <c r="A198" s="60" t="s">
        <v>391</v>
      </c>
      <c r="B198" s="61" t="s">
        <v>392</v>
      </c>
      <c r="C198" s="62">
        <v>1958</v>
      </c>
      <c r="D198" s="63" t="s">
        <v>12</v>
      </c>
      <c r="E198" s="63" t="s">
        <v>344</v>
      </c>
      <c r="F198" s="60"/>
      <c r="G198" s="60"/>
      <c r="H198" s="60" t="s">
        <v>560</v>
      </c>
      <c r="I198" s="64" t="s">
        <v>393</v>
      </c>
      <c r="J198" s="65">
        <v>1</v>
      </c>
      <c r="K198" s="86" t="s">
        <v>456</v>
      </c>
      <c r="L198" s="174" t="s">
        <v>605</v>
      </c>
      <c r="M198" s="164">
        <v>1761576</v>
      </c>
      <c r="N198" s="86"/>
      <c r="O198" s="65" t="s">
        <v>471</v>
      </c>
      <c r="P198" s="66">
        <v>760236</v>
      </c>
      <c r="Q198" s="66">
        <f t="shared" si="2"/>
        <v>760236</v>
      </c>
      <c r="R198" s="22"/>
      <c r="S198" s="30" t="s">
        <v>472</v>
      </c>
      <c r="T198" s="111"/>
      <c r="U198" s="15"/>
    </row>
    <row r="199" spans="1:21" s="32" customFormat="1" ht="15.75" customHeight="1" x14ac:dyDescent="0.3">
      <c r="A199" s="24" t="s">
        <v>35</v>
      </c>
      <c r="B199" s="25" t="s">
        <v>140</v>
      </c>
      <c r="C199" s="26">
        <v>1966</v>
      </c>
      <c r="D199" s="27" t="s">
        <v>87</v>
      </c>
      <c r="E199" s="27" t="s">
        <v>345</v>
      </c>
      <c r="F199" s="24"/>
      <c r="G199" s="24"/>
      <c r="H199" s="24" t="s">
        <v>562</v>
      </c>
      <c r="I199" s="28" t="s">
        <v>89</v>
      </c>
      <c r="J199" s="29">
        <v>2</v>
      </c>
      <c r="K199" s="88"/>
      <c r="L199" s="88"/>
      <c r="M199" s="165"/>
      <c r="N199" s="88"/>
      <c r="O199" s="29"/>
      <c r="P199" s="30">
        <v>35280</v>
      </c>
      <c r="Q199" s="22">
        <f t="shared" si="2"/>
        <v>36849.96</v>
      </c>
      <c r="R199" s="22"/>
      <c r="S199" s="30"/>
      <c r="T199" s="111"/>
      <c r="U199" s="15"/>
    </row>
    <row r="200" spans="1:21" s="32" customFormat="1" ht="15.75" customHeight="1" x14ac:dyDescent="0.3">
      <c r="A200" s="24" t="s">
        <v>35</v>
      </c>
      <c r="B200" s="25" t="s">
        <v>140</v>
      </c>
      <c r="C200" s="26">
        <v>1966</v>
      </c>
      <c r="D200" s="27" t="s">
        <v>12</v>
      </c>
      <c r="E200" s="27" t="s">
        <v>344</v>
      </c>
      <c r="F200" s="24"/>
      <c r="G200" s="24"/>
      <c r="H200" s="24" t="s">
        <v>595</v>
      </c>
      <c r="I200" s="28" t="s">
        <v>245</v>
      </c>
      <c r="J200" s="29">
        <v>2</v>
      </c>
      <c r="K200" s="88"/>
      <c r="L200" s="88"/>
      <c r="M200" s="165"/>
      <c r="N200" s="88"/>
      <c r="O200" s="29"/>
      <c r="P200" s="30">
        <v>700000</v>
      </c>
      <c r="Q200" s="22">
        <f t="shared" si="2"/>
        <v>731150</v>
      </c>
      <c r="R200" s="22"/>
      <c r="S200" s="30"/>
      <c r="T200" s="111"/>
      <c r="U200" s="15"/>
    </row>
    <row r="201" spans="1:21" s="32" customFormat="1" ht="15.75" customHeight="1" x14ac:dyDescent="0.3">
      <c r="A201" s="48" t="s">
        <v>35</v>
      </c>
      <c r="B201" s="49" t="s">
        <v>140</v>
      </c>
      <c r="C201" s="50">
        <v>1966</v>
      </c>
      <c r="D201" s="51" t="s">
        <v>91</v>
      </c>
      <c r="E201" s="51" t="s">
        <v>91</v>
      </c>
      <c r="F201" s="48"/>
      <c r="G201" s="48"/>
      <c r="H201" s="48" t="s">
        <v>584</v>
      </c>
      <c r="I201" s="52" t="s">
        <v>363</v>
      </c>
      <c r="J201" s="53">
        <v>2</v>
      </c>
      <c r="K201" s="90"/>
      <c r="L201" s="90" t="s">
        <v>711</v>
      </c>
      <c r="M201" s="162"/>
      <c r="N201" s="90"/>
      <c r="O201" s="53"/>
      <c r="P201" s="54">
        <v>425000</v>
      </c>
      <c r="Q201" s="148">
        <f t="shared" si="2"/>
        <v>443912.5</v>
      </c>
      <c r="R201" s="22"/>
      <c r="S201" s="30"/>
      <c r="T201" s="111"/>
      <c r="U201" s="15"/>
    </row>
    <row r="202" spans="1:21" s="14" customFormat="1" ht="15.75" customHeight="1" x14ac:dyDescent="0.3">
      <c r="A202" s="24" t="s">
        <v>35</v>
      </c>
      <c r="B202" s="25" t="s">
        <v>140</v>
      </c>
      <c r="C202" s="26">
        <v>1966</v>
      </c>
      <c r="D202" s="27" t="s">
        <v>87</v>
      </c>
      <c r="E202" s="27" t="s">
        <v>344</v>
      </c>
      <c r="F202" s="24"/>
      <c r="G202" s="24"/>
      <c r="H202" s="24" t="s">
        <v>562</v>
      </c>
      <c r="I202" s="28" t="s">
        <v>247</v>
      </c>
      <c r="J202" s="29">
        <v>3</v>
      </c>
      <c r="K202" s="88"/>
      <c r="L202" s="88"/>
      <c r="M202" s="165"/>
      <c r="N202" s="88"/>
      <c r="O202" s="29"/>
      <c r="P202" s="30">
        <v>779738</v>
      </c>
      <c r="Q202" s="22">
        <f t="shared" si="2"/>
        <v>850616.18420000002</v>
      </c>
      <c r="R202" s="22"/>
      <c r="S202" s="30"/>
      <c r="T202" s="111"/>
      <c r="U202" s="15"/>
    </row>
    <row r="203" spans="1:21" s="32" customFormat="1" ht="15.75" customHeight="1" x14ac:dyDescent="0.3">
      <c r="A203" s="24" t="s">
        <v>35</v>
      </c>
      <c r="B203" s="25" t="s">
        <v>140</v>
      </c>
      <c r="C203" s="26">
        <v>1966</v>
      </c>
      <c r="D203" s="27" t="s">
        <v>87</v>
      </c>
      <c r="E203" s="27" t="s">
        <v>87</v>
      </c>
      <c r="F203" s="24"/>
      <c r="G203" s="24"/>
      <c r="H203" s="24" t="s">
        <v>569</v>
      </c>
      <c r="I203" s="28" t="s">
        <v>4</v>
      </c>
      <c r="J203" s="29">
        <v>4</v>
      </c>
      <c r="K203" s="88"/>
      <c r="L203" s="88"/>
      <c r="M203" s="165"/>
      <c r="N203" s="88"/>
      <c r="O203" s="29"/>
      <c r="P203" s="30">
        <v>73371</v>
      </c>
      <c r="Q203" s="22">
        <f t="shared" si="2"/>
        <v>83606.254499999995</v>
      </c>
      <c r="R203" s="22"/>
      <c r="S203" s="30"/>
      <c r="T203" s="111"/>
      <c r="U203" s="15"/>
    </row>
    <row r="204" spans="1:21" s="14" customFormat="1" ht="15.75" customHeight="1" x14ac:dyDescent="0.3">
      <c r="A204" s="48" t="s">
        <v>244</v>
      </c>
      <c r="B204" s="49" t="s">
        <v>140</v>
      </c>
      <c r="C204" s="50">
        <v>1967</v>
      </c>
      <c r="D204" s="51" t="s">
        <v>12</v>
      </c>
      <c r="E204" s="51" t="s">
        <v>344</v>
      </c>
      <c r="F204" s="48"/>
      <c r="G204" s="48"/>
      <c r="H204" s="48" t="s">
        <v>595</v>
      </c>
      <c r="I204" s="52" t="s">
        <v>246</v>
      </c>
      <c r="J204" s="53">
        <v>3</v>
      </c>
      <c r="K204" s="90"/>
      <c r="L204" s="90" t="s">
        <v>711</v>
      </c>
      <c r="M204" s="162"/>
      <c r="N204" s="90"/>
      <c r="O204" s="53"/>
      <c r="P204" s="54">
        <v>400000</v>
      </c>
      <c r="Q204" s="54">
        <f t="shared" si="2"/>
        <v>436360</v>
      </c>
      <c r="R204" s="22"/>
      <c r="S204" s="30"/>
      <c r="T204" s="111"/>
      <c r="U204" s="15"/>
    </row>
    <row r="205" spans="1:21" s="32" customFormat="1" ht="15.75" customHeight="1" x14ac:dyDescent="0.3">
      <c r="A205" s="24" t="s">
        <v>20</v>
      </c>
      <c r="B205" s="25" t="s">
        <v>141</v>
      </c>
      <c r="C205" s="26">
        <v>1993</v>
      </c>
      <c r="D205" s="27" t="s">
        <v>12</v>
      </c>
      <c r="E205" s="27" t="s">
        <v>345</v>
      </c>
      <c r="F205" s="24"/>
      <c r="G205" s="24"/>
      <c r="H205" s="24" t="s">
        <v>562</v>
      </c>
      <c r="I205" s="28" t="s">
        <v>203</v>
      </c>
      <c r="J205" s="29">
        <v>1</v>
      </c>
      <c r="K205" s="88" t="s">
        <v>456</v>
      </c>
      <c r="L205" s="88" t="s">
        <v>568</v>
      </c>
      <c r="M205" s="165">
        <v>700000</v>
      </c>
      <c r="N205" s="88"/>
      <c r="O205" s="29"/>
      <c r="P205" s="30">
        <v>700000</v>
      </c>
      <c r="Q205" s="22">
        <f t="shared" si="2"/>
        <v>700000</v>
      </c>
      <c r="R205" s="22"/>
      <c r="S205" s="30"/>
      <c r="T205" s="111"/>
      <c r="U205" s="15"/>
    </row>
    <row r="206" spans="1:21" s="32" customFormat="1" ht="15.75" customHeight="1" x14ac:dyDescent="0.3">
      <c r="A206" s="150" t="s">
        <v>20</v>
      </c>
      <c r="B206" s="149" t="s">
        <v>141</v>
      </c>
      <c r="C206" s="155">
        <v>1993</v>
      </c>
      <c r="D206" s="156" t="s">
        <v>12</v>
      </c>
      <c r="E206" s="156" t="s">
        <v>345</v>
      </c>
      <c r="F206" s="150"/>
      <c r="G206" s="150"/>
      <c r="H206" s="150" t="s">
        <v>586</v>
      </c>
      <c r="I206" s="106" t="s">
        <v>520</v>
      </c>
      <c r="J206" s="157">
        <v>1</v>
      </c>
      <c r="K206" s="107" t="s">
        <v>456</v>
      </c>
      <c r="L206" s="107" t="s">
        <v>572</v>
      </c>
      <c r="M206" s="166"/>
      <c r="N206" s="107"/>
      <c r="O206" s="157"/>
      <c r="P206" s="108">
        <v>100000</v>
      </c>
      <c r="Q206" s="108">
        <f t="shared" ref="Q206:Q269" si="3">IF(J206=1,P206+P206*$C$622,IF(J206=2,P206+P206*$C$623,IF(J206=3,P206+P206*$C$624,IF(J206=4,P206+P206*$C$625,IF(J206=5,P206+P206*$C$626,IF(J206=6,P206+P206*$C$627))))))</f>
        <v>100000</v>
      </c>
      <c r="R206" s="22"/>
      <c r="S206" s="30"/>
      <c r="T206" s="111"/>
      <c r="U206" s="15"/>
    </row>
    <row r="207" spans="1:21" s="32" customFormat="1" ht="15.75" customHeight="1" x14ac:dyDescent="0.3">
      <c r="A207" s="48" t="s">
        <v>20</v>
      </c>
      <c r="B207" s="49" t="s">
        <v>141</v>
      </c>
      <c r="C207" s="50">
        <v>1993</v>
      </c>
      <c r="D207" s="51" t="s">
        <v>91</v>
      </c>
      <c r="E207" s="51" t="s">
        <v>91</v>
      </c>
      <c r="F207" s="48"/>
      <c r="G207" s="48"/>
      <c r="H207" s="48" t="s">
        <v>584</v>
      </c>
      <c r="I207" s="52" t="s">
        <v>363</v>
      </c>
      <c r="J207" s="53">
        <v>2</v>
      </c>
      <c r="K207" s="90"/>
      <c r="L207" s="90" t="s">
        <v>711</v>
      </c>
      <c r="M207" s="162"/>
      <c r="N207" s="90"/>
      <c r="O207" s="53"/>
      <c r="P207" s="54">
        <v>425000</v>
      </c>
      <c r="Q207" s="148">
        <f t="shared" si="3"/>
        <v>443912.5</v>
      </c>
      <c r="R207" s="22"/>
      <c r="S207" s="30"/>
      <c r="T207" s="111"/>
      <c r="U207" s="15"/>
    </row>
    <row r="208" spans="1:21" s="32" customFormat="1" ht="15.75" customHeight="1" x14ac:dyDescent="0.3">
      <c r="A208" s="48" t="s">
        <v>20</v>
      </c>
      <c r="B208" s="49" t="s">
        <v>141</v>
      </c>
      <c r="C208" s="50">
        <v>1993</v>
      </c>
      <c r="D208" s="51" t="s">
        <v>12</v>
      </c>
      <c r="E208" s="51" t="s">
        <v>344</v>
      </c>
      <c r="F208" s="48"/>
      <c r="G208" s="48"/>
      <c r="H208" s="48" t="s">
        <v>597</v>
      </c>
      <c r="I208" s="52" t="s">
        <v>294</v>
      </c>
      <c r="J208" s="53">
        <v>3</v>
      </c>
      <c r="K208" s="90"/>
      <c r="L208" s="90" t="s">
        <v>711</v>
      </c>
      <c r="M208" s="162"/>
      <c r="N208" s="90"/>
      <c r="O208" s="53"/>
      <c r="P208" s="54">
        <v>1000000</v>
      </c>
      <c r="Q208" s="54">
        <f t="shared" si="3"/>
        <v>1090900</v>
      </c>
      <c r="R208" s="22"/>
      <c r="S208" s="30"/>
      <c r="T208" s="111"/>
      <c r="U208" s="15"/>
    </row>
    <row r="209" spans="1:21" s="32" customFormat="1" ht="15.75" customHeight="1" x14ac:dyDescent="0.3">
      <c r="A209" s="24" t="s">
        <v>20</v>
      </c>
      <c r="B209" s="25" t="s">
        <v>141</v>
      </c>
      <c r="C209" s="26">
        <v>1993</v>
      </c>
      <c r="D209" s="27" t="s">
        <v>87</v>
      </c>
      <c r="E209" s="27" t="s">
        <v>87</v>
      </c>
      <c r="F209" s="24"/>
      <c r="G209" s="24"/>
      <c r="H209" s="24" t="s">
        <v>569</v>
      </c>
      <c r="I209" s="28" t="s">
        <v>4</v>
      </c>
      <c r="J209" s="29">
        <v>4</v>
      </c>
      <c r="K209" s="88"/>
      <c r="L209" s="88"/>
      <c r="M209" s="165"/>
      <c r="N209" s="88"/>
      <c r="O209" s="29"/>
      <c r="P209" s="30">
        <v>73371</v>
      </c>
      <c r="Q209" s="22">
        <f t="shared" si="3"/>
        <v>83606.254499999995</v>
      </c>
      <c r="R209" s="22"/>
      <c r="S209" s="30"/>
      <c r="T209" s="111"/>
      <c r="U209" s="15"/>
    </row>
    <row r="210" spans="1:21" s="32" customFormat="1" ht="15.75" customHeight="1" x14ac:dyDescent="0.3">
      <c r="A210" s="24" t="s">
        <v>20</v>
      </c>
      <c r="B210" s="25" t="s">
        <v>141</v>
      </c>
      <c r="C210" s="26">
        <v>1993</v>
      </c>
      <c r="D210" s="27" t="s">
        <v>12</v>
      </c>
      <c r="E210" s="27" t="s">
        <v>545</v>
      </c>
      <c r="F210" s="24"/>
      <c r="G210" s="24"/>
      <c r="H210" s="24" t="s">
        <v>567</v>
      </c>
      <c r="I210" s="28" t="s">
        <v>511</v>
      </c>
      <c r="J210" s="29">
        <v>4</v>
      </c>
      <c r="K210" s="88"/>
      <c r="L210" s="88"/>
      <c r="M210" s="165"/>
      <c r="N210" s="88"/>
      <c r="O210" s="29"/>
      <c r="P210" s="30">
        <v>80000</v>
      </c>
      <c r="Q210" s="22">
        <f t="shared" si="3"/>
        <v>91160</v>
      </c>
      <c r="R210" s="22"/>
      <c r="S210" s="30"/>
      <c r="T210" s="111"/>
      <c r="U210" s="15"/>
    </row>
    <row r="211" spans="1:21" s="32" customFormat="1" ht="15.75" customHeight="1" x14ac:dyDescent="0.3">
      <c r="A211" s="24" t="s">
        <v>20</v>
      </c>
      <c r="B211" s="25" t="s">
        <v>141</v>
      </c>
      <c r="C211" s="26">
        <v>1993</v>
      </c>
      <c r="D211" s="27" t="s">
        <v>13</v>
      </c>
      <c r="E211" s="27" t="s">
        <v>344</v>
      </c>
      <c r="F211" s="24"/>
      <c r="G211" s="24"/>
      <c r="H211" s="24" t="s">
        <v>592</v>
      </c>
      <c r="I211" s="28" t="s">
        <v>184</v>
      </c>
      <c r="J211" s="29">
        <v>6</v>
      </c>
      <c r="K211" s="88"/>
      <c r="L211" s="88"/>
      <c r="M211" s="165"/>
      <c r="N211" s="88"/>
      <c r="O211" s="29"/>
      <c r="P211" s="30">
        <v>162000</v>
      </c>
      <c r="Q211" s="22">
        <f t="shared" si="3"/>
        <v>201382.2</v>
      </c>
      <c r="R211" s="22"/>
      <c r="S211" s="30"/>
      <c r="T211" s="111"/>
      <c r="U211" s="15"/>
    </row>
    <row r="212" spans="1:21" s="32" customFormat="1" ht="15.75" customHeight="1" x14ac:dyDescent="0.3">
      <c r="A212" s="150" t="s">
        <v>40</v>
      </c>
      <c r="B212" s="61" t="s">
        <v>142</v>
      </c>
      <c r="C212" s="62">
        <v>1971</v>
      </c>
      <c r="D212" s="63" t="s">
        <v>87</v>
      </c>
      <c r="E212" s="63" t="s">
        <v>87</v>
      </c>
      <c r="F212" s="60"/>
      <c r="G212" s="60"/>
      <c r="H212" s="60" t="s">
        <v>560</v>
      </c>
      <c r="I212" s="64" t="s">
        <v>500</v>
      </c>
      <c r="J212" s="65">
        <v>1</v>
      </c>
      <c r="K212" s="86" t="s">
        <v>456</v>
      </c>
      <c r="L212" s="86" t="s">
        <v>570</v>
      </c>
      <c r="M212" s="164">
        <v>10000</v>
      </c>
      <c r="N212" s="86"/>
      <c r="O212" s="65"/>
      <c r="P212" s="66">
        <v>10000</v>
      </c>
      <c r="Q212" s="66">
        <f t="shared" si="3"/>
        <v>10000</v>
      </c>
      <c r="R212" s="22"/>
      <c r="S212" s="30"/>
      <c r="T212" s="111"/>
      <c r="U212" s="15"/>
    </row>
    <row r="213" spans="1:21" s="32" customFormat="1" ht="15.75" customHeight="1" x14ac:dyDescent="0.3">
      <c r="A213" s="24" t="s">
        <v>40</v>
      </c>
      <c r="B213" s="25" t="s">
        <v>142</v>
      </c>
      <c r="C213" s="26">
        <v>1971</v>
      </c>
      <c r="D213" s="27" t="s">
        <v>87</v>
      </c>
      <c r="E213" s="27" t="s">
        <v>87</v>
      </c>
      <c r="F213" s="24"/>
      <c r="G213" s="24"/>
      <c r="H213" s="24" t="s">
        <v>562</v>
      </c>
      <c r="I213" s="28" t="s">
        <v>249</v>
      </c>
      <c r="J213" s="29">
        <v>2</v>
      </c>
      <c r="K213" s="88"/>
      <c r="L213" s="88"/>
      <c r="M213" s="165"/>
      <c r="N213" s="88"/>
      <c r="O213" s="29"/>
      <c r="P213" s="30">
        <v>60775</v>
      </c>
      <c r="Q213" s="22">
        <f t="shared" si="3"/>
        <v>63479.487500000003</v>
      </c>
      <c r="R213" s="22"/>
      <c r="S213" s="30"/>
      <c r="T213" s="111"/>
      <c r="U213" s="15"/>
    </row>
    <row r="214" spans="1:21" s="32" customFormat="1" ht="15.75" customHeight="1" x14ac:dyDescent="0.3">
      <c r="A214" s="24" t="s">
        <v>40</v>
      </c>
      <c r="B214" s="25" t="s">
        <v>142</v>
      </c>
      <c r="C214" s="26">
        <v>1971</v>
      </c>
      <c r="D214" s="27" t="s">
        <v>87</v>
      </c>
      <c r="E214" s="27" t="s">
        <v>344</v>
      </c>
      <c r="F214" s="24"/>
      <c r="G214" s="24"/>
      <c r="H214" s="24" t="s">
        <v>562</v>
      </c>
      <c r="I214" s="28" t="s">
        <v>240</v>
      </c>
      <c r="J214" s="29">
        <v>2</v>
      </c>
      <c r="K214" s="88"/>
      <c r="L214" s="88"/>
      <c r="M214" s="165"/>
      <c r="N214" s="88"/>
      <c r="O214" s="29"/>
      <c r="P214" s="30">
        <v>708852</v>
      </c>
      <c r="Q214" s="22">
        <f t="shared" si="3"/>
        <v>740395.91399999999</v>
      </c>
      <c r="R214" s="22"/>
      <c r="S214" s="30"/>
      <c r="T214" s="111"/>
      <c r="U214" s="15"/>
    </row>
    <row r="215" spans="1:21" s="32" customFormat="1" ht="15.75" customHeight="1" x14ac:dyDescent="0.3">
      <c r="A215" s="48" t="s">
        <v>40</v>
      </c>
      <c r="B215" s="49" t="s">
        <v>142</v>
      </c>
      <c r="C215" s="50">
        <v>1971</v>
      </c>
      <c r="D215" s="51" t="s">
        <v>91</v>
      </c>
      <c r="E215" s="51" t="s">
        <v>91</v>
      </c>
      <c r="F215" s="48"/>
      <c r="G215" s="48"/>
      <c r="H215" s="48" t="s">
        <v>584</v>
      </c>
      <c r="I215" s="52" t="s">
        <v>363</v>
      </c>
      <c r="J215" s="53">
        <v>2</v>
      </c>
      <c r="K215" s="90"/>
      <c r="L215" s="90" t="s">
        <v>711</v>
      </c>
      <c r="M215" s="162"/>
      <c r="N215" s="90"/>
      <c r="O215" s="53"/>
      <c r="P215" s="54">
        <v>425000</v>
      </c>
      <c r="Q215" s="148">
        <f t="shared" si="3"/>
        <v>443912.5</v>
      </c>
      <c r="R215" s="22"/>
      <c r="S215" s="30"/>
      <c r="T215" s="111"/>
      <c r="U215" s="15"/>
    </row>
    <row r="216" spans="1:21" s="32" customFormat="1" ht="15.75" customHeight="1" x14ac:dyDescent="0.3">
      <c r="A216" s="48" t="s">
        <v>40</v>
      </c>
      <c r="B216" s="49" t="s">
        <v>142</v>
      </c>
      <c r="C216" s="50">
        <v>1971</v>
      </c>
      <c r="D216" s="51" t="s">
        <v>12</v>
      </c>
      <c r="E216" s="51" t="s">
        <v>344</v>
      </c>
      <c r="F216" s="48"/>
      <c r="G216" s="48"/>
      <c r="H216" s="48" t="s">
        <v>560</v>
      </c>
      <c r="I216" s="52" t="s">
        <v>250</v>
      </c>
      <c r="J216" s="102">
        <v>4</v>
      </c>
      <c r="K216" s="90"/>
      <c r="L216" s="90" t="s">
        <v>711</v>
      </c>
      <c r="M216" s="162"/>
      <c r="N216" s="90"/>
      <c r="O216" s="53"/>
      <c r="P216" s="54">
        <v>1348655</v>
      </c>
      <c r="Q216" s="54">
        <f t="shared" si="3"/>
        <v>1536792.3725000001</v>
      </c>
      <c r="R216" s="22"/>
      <c r="S216" s="30"/>
      <c r="T216" s="111"/>
      <c r="U216" s="15"/>
    </row>
    <row r="217" spans="1:21" s="32" customFormat="1" ht="15.75" customHeight="1" x14ac:dyDescent="0.3">
      <c r="A217" s="60" t="s">
        <v>32</v>
      </c>
      <c r="B217" s="61" t="s">
        <v>143</v>
      </c>
      <c r="C217" s="62">
        <v>1971</v>
      </c>
      <c r="D217" s="63" t="s">
        <v>87</v>
      </c>
      <c r="E217" s="63" t="s">
        <v>344</v>
      </c>
      <c r="F217" s="60"/>
      <c r="G217" s="60"/>
      <c r="H217" s="60" t="s">
        <v>569</v>
      </c>
      <c r="I217" s="64" t="s">
        <v>7</v>
      </c>
      <c r="J217" s="65">
        <v>1</v>
      </c>
      <c r="K217" s="86" t="s">
        <v>456</v>
      </c>
      <c r="L217" s="86" t="s">
        <v>570</v>
      </c>
      <c r="M217" s="164"/>
      <c r="N217" s="86"/>
      <c r="O217" s="65"/>
      <c r="P217" s="66">
        <v>9879</v>
      </c>
      <c r="Q217" s="66">
        <f t="shared" si="3"/>
        <v>9879</v>
      </c>
      <c r="R217" s="22"/>
      <c r="S217" s="30" t="s">
        <v>437</v>
      </c>
      <c r="T217" s="111"/>
      <c r="U217" s="15"/>
    </row>
    <row r="218" spans="1:21" s="32" customFormat="1" ht="15.75" customHeight="1" x14ac:dyDescent="0.3">
      <c r="A218" s="60" t="s">
        <v>32</v>
      </c>
      <c r="B218" s="61" t="s">
        <v>143</v>
      </c>
      <c r="C218" s="62">
        <v>1971</v>
      </c>
      <c r="D218" s="63" t="s">
        <v>12</v>
      </c>
      <c r="E218" s="63" t="s">
        <v>345</v>
      </c>
      <c r="F218" s="60" t="s">
        <v>544</v>
      </c>
      <c r="G218" s="60"/>
      <c r="H218" s="60" t="s">
        <v>567</v>
      </c>
      <c r="I218" s="64" t="s">
        <v>447</v>
      </c>
      <c r="J218" s="65">
        <v>1</v>
      </c>
      <c r="K218" s="86" t="s">
        <v>456</v>
      </c>
      <c r="L218" s="174" t="s">
        <v>582</v>
      </c>
      <c r="M218" s="164">
        <v>322281</v>
      </c>
      <c r="N218" s="86"/>
      <c r="O218" s="65"/>
      <c r="P218" s="66">
        <v>330203</v>
      </c>
      <c r="Q218" s="66">
        <f t="shared" si="3"/>
        <v>330203</v>
      </c>
      <c r="R218" s="22">
        <v>150000</v>
      </c>
      <c r="S218" s="30" t="s">
        <v>445</v>
      </c>
      <c r="T218" s="111"/>
      <c r="U218" s="15"/>
    </row>
    <row r="219" spans="1:21" s="32" customFormat="1" ht="15.75" customHeight="1" x14ac:dyDescent="0.3">
      <c r="A219" s="150" t="s">
        <v>32</v>
      </c>
      <c r="B219" s="149" t="s">
        <v>143</v>
      </c>
      <c r="C219" s="155">
        <v>1971</v>
      </c>
      <c r="D219" s="156" t="s">
        <v>12</v>
      </c>
      <c r="E219" s="156" t="s">
        <v>345</v>
      </c>
      <c r="F219" s="150"/>
      <c r="G219" s="150"/>
      <c r="H219" s="150" t="s">
        <v>586</v>
      </c>
      <c r="I219" s="106" t="s">
        <v>520</v>
      </c>
      <c r="J219" s="157">
        <v>1</v>
      </c>
      <c r="K219" s="107" t="s">
        <v>456</v>
      </c>
      <c r="L219" s="107" t="s">
        <v>572</v>
      </c>
      <c r="M219" s="166"/>
      <c r="N219" s="107"/>
      <c r="O219" s="157"/>
      <c r="P219" s="108">
        <v>150000</v>
      </c>
      <c r="Q219" s="108">
        <f t="shared" si="3"/>
        <v>150000</v>
      </c>
      <c r="R219" s="22"/>
      <c r="S219" s="30"/>
      <c r="T219" s="111"/>
      <c r="U219" s="15"/>
    </row>
    <row r="220" spans="1:21" s="32" customFormat="1" ht="15.75" customHeight="1" x14ac:dyDescent="0.3">
      <c r="A220" s="17" t="s">
        <v>32</v>
      </c>
      <c r="B220" s="21" t="s">
        <v>143</v>
      </c>
      <c r="C220" s="18">
        <v>1971</v>
      </c>
      <c r="D220" s="19" t="s">
        <v>0</v>
      </c>
      <c r="E220" s="19" t="s">
        <v>0</v>
      </c>
      <c r="F220" s="17"/>
      <c r="G220" s="17"/>
      <c r="H220" s="17" t="s">
        <v>565</v>
      </c>
      <c r="I220" s="23" t="s">
        <v>324</v>
      </c>
      <c r="J220" s="20">
        <v>2</v>
      </c>
      <c r="K220" s="89" t="s">
        <v>456</v>
      </c>
      <c r="L220" s="175" t="s">
        <v>607</v>
      </c>
      <c r="M220" s="163"/>
      <c r="N220" s="89"/>
      <c r="O220" s="20"/>
      <c r="P220" s="22">
        <v>40000</v>
      </c>
      <c r="Q220" s="22">
        <f t="shared" si="3"/>
        <v>41780</v>
      </c>
      <c r="R220" s="22"/>
      <c r="S220" s="30"/>
      <c r="T220" s="111"/>
      <c r="U220" s="15"/>
    </row>
    <row r="221" spans="1:21" s="32" customFormat="1" ht="15.75" customHeight="1" x14ac:dyDescent="0.3">
      <c r="A221" s="17" t="s">
        <v>32</v>
      </c>
      <c r="B221" s="21" t="s">
        <v>143</v>
      </c>
      <c r="C221" s="18">
        <v>1971</v>
      </c>
      <c r="D221" s="19" t="s">
        <v>0</v>
      </c>
      <c r="E221" s="19" t="s">
        <v>345</v>
      </c>
      <c r="F221" s="17"/>
      <c r="G221" s="17"/>
      <c r="H221" s="17" t="s">
        <v>602</v>
      </c>
      <c r="I221" s="23" t="s">
        <v>325</v>
      </c>
      <c r="J221" s="20">
        <v>3</v>
      </c>
      <c r="K221" s="89"/>
      <c r="L221" s="89"/>
      <c r="M221" s="163"/>
      <c r="N221" s="89"/>
      <c r="O221" s="20"/>
      <c r="P221" s="22">
        <v>20000</v>
      </c>
      <c r="Q221" s="22">
        <f t="shared" si="3"/>
        <v>21818</v>
      </c>
      <c r="R221" s="22"/>
      <c r="S221" s="30"/>
      <c r="T221" s="111"/>
      <c r="U221" s="15"/>
    </row>
    <row r="222" spans="1:21" s="32" customFormat="1" ht="15.75" customHeight="1" x14ac:dyDescent="0.3">
      <c r="A222" s="17" t="s">
        <v>32</v>
      </c>
      <c r="B222" s="21" t="s">
        <v>143</v>
      </c>
      <c r="C222" s="18">
        <v>1971</v>
      </c>
      <c r="D222" s="19" t="s">
        <v>0</v>
      </c>
      <c r="E222" s="19" t="s">
        <v>345</v>
      </c>
      <c r="F222" s="17"/>
      <c r="G222" s="17"/>
      <c r="H222" s="17" t="s">
        <v>602</v>
      </c>
      <c r="I222" s="23" t="s">
        <v>426</v>
      </c>
      <c r="J222" s="20">
        <v>3</v>
      </c>
      <c r="K222" s="89"/>
      <c r="L222" s="89"/>
      <c r="M222" s="163"/>
      <c r="N222" s="89"/>
      <c r="O222" s="20"/>
      <c r="P222" s="22">
        <v>15000</v>
      </c>
      <c r="Q222" s="22">
        <f t="shared" si="3"/>
        <v>16363.5</v>
      </c>
      <c r="R222" s="22"/>
      <c r="S222" s="30"/>
      <c r="T222" s="111" t="s">
        <v>427</v>
      </c>
      <c r="U222" s="15"/>
    </row>
    <row r="223" spans="1:21" s="32" customFormat="1" ht="15.75" customHeight="1" x14ac:dyDescent="0.3">
      <c r="A223" s="17" t="s">
        <v>32</v>
      </c>
      <c r="B223" s="21" t="s">
        <v>143</v>
      </c>
      <c r="C223" s="18">
        <v>1971</v>
      </c>
      <c r="D223" s="19" t="s">
        <v>12</v>
      </c>
      <c r="E223" s="19" t="s">
        <v>545</v>
      </c>
      <c r="F223" s="17"/>
      <c r="G223" s="17"/>
      <c r="H223" s="24" t="s">
        <v>567</v>
      </c>
      <c r="I223" s="23" t="s">
        <v>514</v>
      </c>
      <c r="J223" s="20">
        <v>4</v>
      </c>
      <c r="K223" s="89"/>
      <c r="L223" s="89"/>
      <c r="M223" s="163"/>
      <c r="N223" s="89"/>
      <c r="O223" s="20"/>
      <c r="P223" s="22">
        <v>120000</v>
      </c>
      <c r="Q223" s="22">
        <f t="shared" si="3"/>
        <v>136740</v>
      </c>
      <c r="R223" s="22"/>
      <c r="S223" s="30"/>
      <c r="T223" s="111"/>
      <c r="U223" s="15"/>
    </row>
    <row r="224" spans="1:21" s="32" customFormat="1" ht="15.75" customHeight="1" x14ac:dyDescent="0.3">
      <c r="A224" s="48" t="s">
        <v>32</v>
      </c>
      <c r="B224" s="49" t="s">
        <v>143</v>
      </c>
      <c r="C224" s="50">
        <v>1971</v>
      </c>
      <c r="D224" s="51" t="s">
        <v>12</v>
      </c>
      <c r="E224" s="51" t="s">
        <v>344</v>
      </c>
      <c r="F224" s="48"/>
      <c r="G224" s="48"/>
      <c r="H224" s="48" t="s">
        <v>560</v>
      </c>
      <c r="I224" s="52" t="s">
        <v>252</v>
      </c>
      <c r="J224" s="102">
        <v>4</v>
      </c>
      <c r="K224" s="90"/>
      <c r="L224" s="90" t="s">
        <v>711</v>
      </c>
      <c r="M224" s="162"/>
      <c r="N224" s="90"/>
      <c r="O224" s="53"/>
      <c r="P224" s="54">
        <v>9150000</v>
      </c>
      <c r="Q224" s="54">
        <f t="shared" si="3"/>
        <v>10426425</v>
      </c>
      <c r="R224" s="22"/>
      <c r="S224" s="30"/>
      <c r="T224" s="111"/>
      <c r="U224" s="15"/>
    </row>
    <row r="225" spans="1:21" s="32" customFormat="1" ht="15.75" customHeight="1" x14ac:dyDescent="0.3">
      <c r="A225" s="48" t="s">
        <v>32</v>
      </c>
      <c r="B225" s="49" t="s">
        <v>143</v>
      </c>
      <c r="C225" s="50">
        <v>1971</v>
      </c>
      <c r="D225" s="51" t="s">
        <v>12</v>
      </c>
      <c r="E225" s="51" t="s">
        <v>344</v>
      </c>
      <c r="F225" s="48"/>
      <c r="G225" s="48"/>
      <c r="H225" s="48" t="s">
        <v>560</v>
      </c>
      <c r="I225" s="52" t="s">
        <v>251</v>
      </c>
      <c r="J225" s="102">
        <v>4</v>
      </c>
      <c r="K225" s="90"/>
      <c r="L225" s="90" t="s">
        <v>711</v>
      </c>
      <c r="M225" s="162"/>
      <c r="N225" s="90"/>
      <c r="O225" s="53"/>
      <c r="P225" s="54">
        <v>2514150</v>
      </c>
      <c r="Q225" s="54">
        <f t="shared" si="3"/>
        <v>2864873.9249999998</v>
      </c>
      <c r="R225" s="22"/>
      <c r="S225" s="30"/>
      <c r="T225" s="111"/>
      <c r="U225" s="15"/>
    </row>
    <row r="226" spans="1:21" s="32" customFormat="1" ht="15.75" customHeight="1" x14ac:dyDescent="0.3">
      <c r="A226" s="17" t="s">
        <v>32</v>
      </c>
      <c r="B226" s="21" t="s">
        <v>143</v>
      </c>
      <c r="C226" s="18">
        <v>1971</v>
      </c>
      <c r="D226" s="19" t="s">
        <v>0</v>
      </c>
      <c r="E226" s="19" t="s">
        <v>345</v>
      </c>
      <c r="F226" s="17"/>
      <c r="G226" s="17"/>
      <c r="H226" s="17" t="s">
        <v>595</v>
      </c>
      <c r="I226" s="23" t="s">
        <v>253</v>
      </c>
      <c r="J226" s="20">
        <v>4</v>
      </c>
      <c r="K226" s="89"/>
      <c r="L226" s="89"/>
      <c r="M226" s="163"/>
      <c r="N226" s="89"/>
      <c r="O226" s="20"/>
      <c r="P226" s="30">
        <v>15000</v>
      </c>
      <c r="Q226" s="22">
        <f t="shared" si="3"/>
        <v>17092.5</v>
      </c>
      <c r="R226" s="22"/>
      <c r="S226" s="30"/>
      <c r="T226" s="111"/>
      <c r="U226" s="15"/>
    </row>
    <row r="227" spans="1:21" s="32" customFormat="1" ht="15.75" customHeight="1" x14ac:dyDescent="0.3">
      <c r="A227" s="17" t="s">
        <v>32</v>
      </c>
      <c r="B227" s="21" t="s">
        <v>143</v>
      </c>
      <c r="C227" s="18">
        <v>1971</v>
      </c>
      <c r="D227" s="19" t="s">
        <v>0</v>
      </c>
      <c r="E227" s="19" t="s">
        <v>344</v>
      </c>
      <c r="F227" s="17"/>
      <c r="G227" s="17"/>
      <c r="H227" s="17" t="s">
        <v>576</v>
      </c>
      <c r="I227" s="35" t="s">
        <v>319</v>
      </c>
      <c r="J227" s="20">
        <v>5</v>
      </c>
      <c r="K227" s="89"/>
      <c r="L227" s="89"/>
      <c r="M227" s="163"/>
      <c r="N227" s="89"/>
      <c r="O227" s="20"/>
      <c r="P227" s="30">
        <v>2500000</v>
      </c>
      <c r="Q227" s="22">
        <f t="shared" si="3"/>
        <v>2975500</v>
      </c>
      <c r="R227" s="22"/>
      <c r="S227" s="30"/>
      <c r="T227" s="111"/>
      <c r="U227" s="15"/>
    </row>
    <row r="228" spans="1:21" s="32" customFormat="1" ht="15.75" customHeight="1" x14ac:dyDescent="0.3">
      <c r="A228" s="48" t="s">
        <v>32</v>
      </c>
      <c r="B228" s="49" t="s">
        <v>143</v>
      </c>
      <c r="C228" s="50">
        <v>1971</v>
      </c>
      <c r="D228" s="51" t="s">
        <v>91</v>
      </c>
      <c r="E228" s="51" t="s">
        <v>91</v>
      </c>
      <c r="F228" s="48"/>
      <c r="G228" s="48"/>
      <c r="H228" s="48" t="s">
        <v>584</v>
      </c>
      <c r="I228" s="52" t="s">
        <v>363</v>
      </c>
      <c r="J228" s="53">
        <v>5</v>
      </c>
      <c r="K228" s="90"/>
      <c r="L228" s="90" t="s">
        <v>711</v>
      </c>
      <c r="M228" s="162"/>
      <c r="N228" s="90"/>
      <c r="O228" s="53"/>
      <c r="P228" s="54">
        <v>800000</v>
      </c>
      <c r="Q228" s="54">
        <f t="shared" si="3"/>
        <v>952160</v>
      </c>
      <c r="R228" s="22"/>
      <c r="S228" s="30"/>
      <c r="T228" s="111"/>
      <c r="U228" s="15"/>
    </row>
    <row r="229" spans="1:21" s="32" customFormat="1" ht="15.75" customHeight="1" x14ac:dyDescent="0.3">
      <c r="A229" s="17" t="s">
        <v>32</v>
      </c>
      <c r="B229" s="21" t="s">
        <v>143</v>
      </c>
      <c r="C229" s="18">
        <v>1971</v>
      </c>
      <c r="D229" s="19" t="s">
        <v>12</v>
      </c>
      <c r="E229" s="19" t="s">
        <v>345</v>
      </c>
      <c r="F229" s="17"/>
      <c r="G229" s="17"/>
      <c r="H229" s="17" t="s">
        <v>608</v>
      </c>
      <c r="I229" s="23" t="s">
        <v>346</v>
      </c>
      <c r="J229" s="20">
        <v>6</v>
      </c>
      <c r="K229" s="89"/>
      <c r="L229" s="89"/>
      <c r="M229" s="163"/>
      <c r="N229" s="89"/>
      <c r="O229" s="20"/>
      <c r="P229" s="30">
        <v>355000</v>
      </c>
      <c r="Q229" s="22">
        <f t="shared" si="3"/>
        <v>441300.5</v>
      </c>
      <c r="R229" s="22"/>
      <c r="S229" s="30"/>
      <c r="T229" s="111"/>
      <c r="U229" s="15"/>
    </row>
    <row r="230" spans="1:21" s="32" customFormat="1" ht="15.75" customHeight="1" x14ac:dyDescent="0.3">
      <c r="A230" s="150" t="s">
        <v>65</v>
      </c>
      <c r="B230" s="61" t="s">
        <v>144</v>
      </c>
      <c r="C230" s="62">
        <v>1972</v>
      </c>
      <c r="D230" s="63" t="s">
        <v>12</v>
      </c>
      <c r="E230" s="63" t="s">
        <v>344</v>
      </c>
      <c r="F230" s="60" t="s">
        <v>544</v>
      </c>
      <c r="G230" s="60"/>
      <c r="H230" s="60" t="s">
        <v>560</v>
      </c>
      <c r="I230" s="64" t="s">
        <v>209</v>
      </c>
      <c r="J230" s="65">
        <v>1</v>
      </c>
      <c r="K230" s="86" t="s">
        <v>456</v>
      </c>
      <c r="L230" s="86" t="s">
        <v>587</v>
      </c>
      <c r="M230" s="164"/>
      <c r="N230" s="86"/>
      <c r="O230" s="65" t="s">
        <v>476</v>
      </c>
      <c r="P230" s="66">
        <v>6984000</v>
      </c>
      <c r="Q230" s="66">
        <f t="shared" si="3"/>
        <v>6984000</v>
      </c>
      <c r="R230" s="22"/>
      <c r="S230" s="30" t="s">
        <v>437</v>
      </c>
      <c r="T230" s="112"/>
      <c r="U230" s="15"/>
    </row>
    <row r="231" spans="1:21" s="14" customFormat="1" ht="15.75" customHeight="1" x14ac:dyDescent="0.3">
      <c r="A231" s="150" t="s">
        <v>65</v>
      </c>
      <c r="B231" s="61" t="s">
        <v>144</v>
      </c>
      <c r="C231" s="62">
        <v>1972</v>
      </c>
      <c r="D231" s="63" t="s">
        <v>12</v>
      </c>
      <c r="E231" s="63" t="s">
        <v>344</v>
      </c>
      <c r="F231" s="60" t="s">
        <v>544</v>
      </c>
      <c r="G231" s="60"/>
      <c r="H231" s="60" t="s">
        <v>560</v>
      </c>
      <c r="I231" s="64" t="s">
        <v>208</v>
      </c>
      <c r="J231" s="65">
        <v>1</v>
      </c>
      <c r="K231" s="86" t="s">
        <v>456</v>
      </c>
      <c r="L231" s="86" t="s">
        <v>587</v>
      </c>
      <c r="M231" s="164">
        <v>13793027</v>
      </c>
      <c r="N231" s="86"/>
      <c r="O231" s="65"/>
      <c r="P231" s="66">
        <v>6520000</v>
      </c>
      <c r="Q231" s="66">
        <f t="shared" si="3"/>
        <v>6520000</v>
      </c>
      <c r="R231" s="22"/>
      <c r="S231" s="30" t="s">
        <v>437</v>
      </c>
      <c r="T231" s="112"/>
      <c r="U231" s="15"/>
    </row>
    <row r="232" spans="1:21" s="14" customFormat="1" ht="15.75" customHeight="1" x14ac:dyDescent="0.3">
      <c r="A232" s="150" t="s">
        <v>65</v>
      </c>
      <c r="B232" s="61" t="s">
        <v>144</v>
      </c>
      <c r="C232" s="62">
        <v>1972</v>
      </c>
      <c r="D232" s="63" t="s">
        <v>12</v>
      </c>
      <c r="E232" s="63" t="s">
        <v>344</v>
      </c>
      <c r="F232" s="60" t="s">
        <v>544</v>
      </c>
      <c r="G232" s="60"/>
      <c r="H232" s="60" t="s">
        <v>560</v>
      </c>
      <c r="I232" s="64" t="s">
        <v>294</v>
      </c>
      <c r="J232" s="65">
        <v>1</v>
      </c>
      <c r="K232" s="86" t="s">
        <v>456</v>
      </c>
      <c r="L232" s="86" t="s">
        <v>587</v>
      </c>
      <c r="M232" s="164">
        <v>432000</v>
      </c>
      <c r="N232" s="86"/>
      <c r="O232" s="65"/>
      <c r="P232" s="66">
        <v>432000</v>
      </c>
      <c r="Q232" s="66">
        <f t="shared" si="3"/>
        <v>432000</v>
      </c>
      <c r="R232" s="22"/>
      <c r="S232" s="30" t="s">
        <v>437</v>
      </c>
      <c r="T232" s="112"/>
      <c r="U232" s="15"/>
    </row>
    <row r="233" spans="1:21" s="14" customFormat="1" ht="15.75" customHeight="1" x14ac:dyDescent="0.3">
      <c r="A233" s="24" t="s">
        <v>65</v>
      </c>
      <c r="B233" s="25" t="s">
        <v>144</v>
      </c>
      <c r="C233" s="26">
        <v>1972</v>
      </c>
      <c r="D233" s="27" t="s">
        <v>12</v>
      </c>
      <c r="E233" s="27" t="s">
        <v>345</v>
      </c>
      <c r="F233" s="24"/>
      <c r="G233" s="24"/>
      <c r="H233" s="24" t="s">
        <v>586</v>
      </c>
      <c r="I233" s="28" t="s">
        <v>522</v>
      </c>
      <c r="J233" s="29">
        <v>1</v>
      </c>
      <c r="K233" s="88"/>
      <c r="L233" s="88"/>
      <c r="M233" s="165"/>
      <c r="N233" s="88"/>
      <c r="O233" s="29"/>
      <c r="P233" s="30">
        <v>40000</v>
      </c>
      <c r="Q233" s="22">
        <f t="shared" si="3"/>
        <v>40000</v>
      </c>
      <c r="R233" s="22"/>
      <c r="S233" s="30" t="s">
        <v>448</v>
      </c>
      <c r="T233" s="112"/>
      <c r="U233" s="15"/>
    </row>
    <row r="234" spans="1:21" s="14" customFormat="1" ht="15.75" customHeight="1" x14ac:dyDescent="0.3">
      <c r="A234" s="48" t="s">
        <v>65</v>
      </c>
      <c r="B234" s="49" t="s">
        <v>144</v>
      </c>
      <c r="C234" s="50">
        <v>1972</v>
      </c>
      <c r="D234" s="51" t="s">
        <v>91</v>
      </c>
      <c r="E234" s="51" t="s">
        <v>91</v>
      </c>
      <c r="F234" s="48"/>
      <c r="G234" s="48"/>
      <c r="H234" s="48" t="s">
        <v>584</v>
      </c>
      <c r="I234" s="52" t="s">
        <v>363</v>
      </c>
      <c r="J234" s="53">
        <v>3</v>
      </c>
      <c r="K234" s="90"/>
      <c r="L234" s="90" t="s">
        <v>711</v>
      </c>
      <c r="M234" s="162"/>
      <c r="N234" s="90"/>
      <c r="O234" s="53"/>
      <c r="P234" s="54">
        <v>425000</v>
      </c>
      <c r="Q234" s="54">
        <f t="shared" si="3"/>
        <v>463632.5</v>
      </c>
      <c r="R234" s="22"/>
      <c r="S234" s="30"/>
      <c r="T234" s="112"/>
      <c r="U234" s="15"/>
    </row>
    <row r="235" spans="1:21" s="14" customFormat="1" ht="15.75" customHeight="1" x14ac:dyDescent="0.3">
      <c r="A235" s="24" t="s">
        <v>16</v>
      </c>
      <c r="B235" s="25" t="s">
        <v>145</v>
      </c>
      <c r="C235" s="26">
        <v>1973</v>
      </c>
      <c r="D235" s="27" t="s">
        <v>12</v>
      </c>
      <c r="E235" s="27" t="s">
        <v>345</v>
      </c>
      <c r="F235" s="24"/>
      <c r="G235" s="24"/>
      <c r="H235" s="24" t="s">
        <v>563</v>
      </c>
      <c r="I235" s="28" t="s">
        <v>203</v>
      </c>
      <c r="J235" s="29">
        <v>1</v>
      </c>
      <c r="K235" s="88"/>
      <c r="L235" s="88"/>
      <c r="M235" s="165"/>
      <c r="N235" s="88"/>
      <c r="O235" s="29"/>
      <c r="P235" s="30">
        <v>1000000</v>
      </c>
      <c r="Q235" s="22">
        <f t="shared" si="3"/>
        <v>1000000</v>
      </c>
      <c r="R235" s="22"/>
      <c r="S235" s="30"/>
      <c r="T235" s="113"/>
      <c r="U235" s="15"/>
    </row>
    <row r="236" spans="1:21" s="32" customFormat="1" ht="15.75" customHeight="1" x14ac:dyDescent="0.3">
      <c r="A236" s="24" t="s">
        <v>16</v>
      </c>
      <c r="B236" s="25" t="s">
        <v>145</v>
      </c>
      <c r="C236" s="26">
        <v>1973</v>
      </c>
      <c r="D236" s="27" t="s">
        <v>12</v>
      </c>
      <c r="E236" s="27" t="s">
        <v>345</v>
      </c>
      <c r="F236" s="24"/>
      <c r="G236" s="24"/>
      <c r="H236" s="24" t="s">
        <v>586</v>
      </c>
      <c r="I236" s="28" t="s">
        <v>520</v>
      </c>
      <c r="J236" s="29">
        <v>1</v>
      </c>
      <c r="K236" s="88"/>
      <c r="L236" s="88"/>
      <c r="M236" s="165"/>
      <c r="N236" s="88"/>
      <c r="O236" s="29"/>
      <c r="P236" s="30">
        <v>125000</v>
      </c>
      <c r="Q236" s="22">
        <f t="shared" si="3"/>
        <v>125000</v>
      </c>
      <c r="R236" s="22"/>
      <c r="S236" s="30" t="s">
        <v>448</v>
      </c>
      <c r="T236" s="111"/>
      <c r="U236" s="15"/>
    </row>
    <row r="237" spans="1:21" s="32" customFormat="1" ht="15.75" customHeight="1" x14ac:dyDescent="0.3">
      <c r="A237" s="24" t="s">
        <v>16</v>
      </c>
      <c r="B237" s="25" t="s">
        <v>145</v>
      </c>
      <c r="C237" s="26">
        <v>1973</v>
      </c>
      <c r="D237" s="27" t="s">
        <v>87</v>
      </c>
      <c r="E237" s="27" t="s">
        <v>344</v>
      </c>
      <c r="F237" s="24"/>
      <c r="G237" s="24"/>
      <c r="H237" s="24" t="s">
        <v>562</v>
      </c>
      <c r="I237" s="28" t="s">
        <v>278</v>
      </c>
      <c r="J237" s="29">
        <v>2</v>
      </c>
      <c r="K237" s="88"/>
      <c r="L237" s="88"/>
      <c r="M237" s="165"/>
      <c r="N237" s="88"/>
      <c r="O237" s="29"/>
      <c r="P237" s="30">
        <v>203963</v>
      </c>
      <c r="Q237" s="22">
        <f t="shared" si="3"/>
        <v>213039.3535</v>
      </c>
      <c r="R237" s="22"/>
      <c r="S237" s="30"/>
      <c r="T237" s="112"/>
      <c r="U237" s="15"/>
    </row>
    <row r="238" spans="1:21" s="32" customFormat="1" ht="15.75" customHeight="1" x14ac:dyDescent="0.3">
      <c r="A238" s="48" t="s">
        <v>16</v>
      </c>
      <c r="B238" s="49" t="s">
        <v>145</v>
      </c>
      <c r="C238" s="50">
        <v>1973</v>
      </c>
      <c r="D238" s="51" t="s">
        <v>12</v>
      </c>
      <c r="E238" s="51" t="s">
        <v>344</v>
      </c>
      <c r="F238" s="48"/>
      <c r="G238" s="48"/>
      <c r="H238" s="48" t="s">
        <v>560</v>
      </c>
      <c r="I238" s="52" t="s">
        <v>280</v>
      </c>
      <c r="J238" s="53">
        <v>2</v>
      </c>
      <c r="K238" s="90" t="s">
        <v>456</v>
      </c>
      <c r="L238" s="90" t="s">
        <v>557</v>
      </c>
      <c r="M238" s="162">
        <v>15145250</v>
      </c>
      <c r="N238" s="90"/>
      <c r="O238" s="53" t="s">
        <v>464</v>
      </c>
      <c r="P238" s="54">
        <v>15150000</v>
      </c>
      <c r="Q238" s="54">
        <f t="shared" si="3"/>
        <v>15824175</v>
      </c>
      <c r="R238" s="22"/>
      <c r="S238" s="30"/>
      <c r="T238" s="113"/>
      <c r="U238" s="15"/>
    </row>
    <row r="239" spans="1:21" s="32" customFormat="1" ht="15.75" customHeight="1" x14ac:dyDescent="0.3">
      <c r="A239" s="24" t="s">
        <v>16</v>
      </c>
      <c r="B239" s="25" t="s">
        <v>145</v>
      </c>
      <c r="C239" s="26">
        <v>1973</v>
      </c>
      <c r="D239" s="27" t="s">
        <v>0</v>
      </c>
      <c r="E239" s="27" t="s">
        <v>345</v>
      </c>
      <c r="F239" s="24"/>
      <c r="G239" s="24"/>
      <c r="H239" s="24" t="s">
        <v>595</v>
      </c>
      <c r="I239" s="28" t="s">
        <v>198</v>
      </c>
      <c r="J239" s="29">
        <v>2</v>
      </c>
      <c r="K239" s="88"/>
      <c r="L239" s="88"/>
      <c r="M239" s="165"/>
      <c r="N239" s="88"/>
      <c r="O239" s="29"/>
      <c r="P239" s="30">
        <v>100000</v>
      </c>
      <c r="Q239" s="22">
        <f t="shared" si="3"/>
        <v>104450</v>
      </c>
      <c r="R239" s="22"/>
      <c r="S239" s="30"/>
      <c r="T239" s="113"/>
      <c r="U239" s="15"/>
    </row>
    <row r="240" spans="1:21" s="32" customFormat="1" ht="15.75" customHeight="1" x14ac:dyDescent="0.3">
      <c r="A240" s="24" t="s">
        <v>16</v>
      </c>
      <c r="B240" s="25" t="s">
        <v>145</v>
      </c>
      <c r="C240" s="26">
        <v>1973</v>
      </c>
      <c r="D240" s="27" t="s">
        <v>87</v>
      </c>
      <c r="E240" s="27" t="s">
        <v>344</v>
      </c>
      <c r="F240" s="24"/>
      <c r="G240" s="24"/>
      <c r="H240" s="24" t="s">
        <v>562</v>
      </c>
      <c r="I240" s="28" t="s">
        <v>1</v>
      </c>
      <c r="J240" s="29">
        <v>3</v>
      </c>
      <c r="K240" s="88"/>
      <c r="L240" s="88"/>
      <c r="M240" s="165"/>
      <c r="N240" s="88"/>
      <c r="O240" s="29"/>
      <c r="P240" s="30">
        <v>120329</v>
      </c>
      <c r="Q240" s="22">
        <f t="shared" si="3"/>
        <v>131266.90609999999</v>
      </c>
      <c r="R240" s="22"/>
      <c r="S240" s="30"/>
      <c r="T240" s="112"/>
      <c r="U240" s="15"/>
    </row>
    <row r="241" spans="1:21" s="32" customFormat="1" ht="15.75" customHeight="1" x14ac:dyDescent="0.3">
      <c r="A241" s="48" t="s">
        <v>16</v>
      </c>
      <c r="B241" s="49" t="s">
        <v>145</v>
      </c>
      <c r="C241" s="50">
        <v>1973</v>
      </c>
      <c r="D241" s="51" t="s">
        <v>91</v>
      </c>
      <c r="E241" s="51" t="s">
        <v>91</v>
      </c>
      <c r="F241" s="48"/>
      <c r="G241" s="48"/>
      <c r="H241" s="48" t="s">
        <v>584</v>
      </c>
      <c r="I241" s="52" t="s">
        <v>363</v>
      </c>
      <c r="J241" s="53">
        <v>5</v>
      </c>
      <c r="K241" s="90"/>
      <c r="L241" s="90" t="s">
        <v>711</v>
      </c>
      <c r="M241" s="162"/>
      <c r="N241" s="90"/>
      <c r="O241" s="53"/>
      <c r="P241" s="54">
        <v>650000</v>
      </c>
      <c r="Q241" s="54">
        <f t="shared" si="3"/>
        <v>773630</v>
      </c>
      <c r="R241" s="22"/>
      <c r="S241" s="30"/>
      <c r="T241" s="112"/>
      <c r="U241" s="15"/>
    </row>
    <row r="242" spans="1:21" s="32" customFormat="1" ht="15.75" customHeight="1" x14ac:dyDescent="0.3">
      <c r="A242" s="24" t="s">
        <v>16</v>
      </c>
      <c r="B242" s="25" t="s">
        <v>145</v>
      </c>
      <c r="C242" s="26">
        <v>1973</v>
      </c>
      <c r="D242" s="27" t="s">
        <v>13</v>
      </c>
      <c r="E242" s="27" t="s">
        <v>345</v>
      </c>
      <c r="F242" s="24"/>
      <c r="G242" s="24"/>
      <c r="H242" s="24" t="s">
        <v>592</v>
      </c>
      <c r="I242" s="28" t="s">
        <v>184</v>
      </c>
      <c r="J242" s="29">
        <v>6</v>
      </c>
      <c r="K242" s="88"/>
      <c r="L242" s="88"/>
      <c r="M242" s="165"/>
      <c r="N242" s="88"/>
      <c r="O242" s="29"/>
      <c r="P242" s="30">
        <v>25000</v>
      </c>
      <c r="Q242" s="22">
        <f t="shared" si="3"/>
        <v>31077.5</v>
      </c>
      <c r="R242" s="22"/>
      <c r="S242" s="30"/>
      <c r="T242" s="112"/>
      <c r="U242" s="15"/>
    </row>
    <row r="243" spans="1:21" s="32" customFormat="1" ht="15.75" customHeight="1" x14ac:dyDescent="0.3">
      <c r="A243" s="60" t="s">
        <v>28</v>
      </c>
      <c r="B243" s="61" t="s">
        <v>146</v>
      </c>
      <c r="C243" s="62">
        <v>1990</v>
      </c>
      <c r="D243" s="63" t="s">
        <v>87</v>
      </c>
      <c r="E243" s="63" t="s">
        <v>344</v>
      </c>
      <c r="F243" s="60"/>
      <c r="G243" s="60"/>
      <c r="H243" s="60" t="s">
        <v>562</v>
      </c>
      <c r="I243" s="64" t="s">
        <v>1</v>
      </c>
      <c r="J243" s="65">
        <v>1</v>
      </c>
      <c r="K243" s="86" t="s">
        <v>456</v>
      </c>
      <c r="L243" s="86" t="s">
        <v>606</v>
      </c>
      <c r="M243" s="164">
        <v>194596</v>
      </c>
      <c r="N243" s="86"/>
      <c r="O243" s="65"/>
      <c r="P243" s="66">
        <v>194596</v>
      </c>
      <c r="Q243" s="66">
        <f t="shared" si="3"/>
        <v>194596</v>
      </c>
      <c r="R243" s="22"/>
      <c r="S243" s="30" t="s">
        <v>436</v>
      </c>
      <c r="T243" s="111"/>
      <c r="U243" s="15"/>
    </row>
    <row r="244" spans="1:21" s="32" customFormat="1" ht="15.75" customHeight="1" x14ac:dyDescent="0.3">
      <c r="A244" s="24" t="s">
        <v>28</v>
      </c>
      <c r="B244" s="25" t="s">
        <v>146</v>
      </c>
      <c r="C244" s="26">
        <v>1990</v>
      </c>
      <c r="D244" s="27" t="s">
        <v>91</v>
      </c>
      <c r="E244" s="27" t="s">
        <v>344</v>
      </c>
      <c r="F244" s="24"/>
      <c r="G244" s="24"/>
      <c r="H244" s="24" t="s">
        <v>584</v>
      </c>
      <c r="I244" s="28" t="s">
        <v>363</v>
      </c>
      <c r="J244" s="29">
        <v>1</v>
      </c>
      <c r="K244" s="88"/>
      <c r="L244" s="88"/>
      <c r="M244" s="165"/>
      <c r="N244" s="88"/>
      <c r="O244" s="29"/>
      <c r="P244" s="30">
        <v>425000</v>
      </c>
      <c r="Q244" s="30">
        <f t="shared" si="3"/>
        <v>425000</v>
      </c>
      <c r="R244" s="22"/>
      <c r="S244" s="30"/>
      <c r="T244" s="113" t="s">
        <v>485</v>
      </c>
      <c r="U244" s="15"/>
    </row>
    <row r="245" spans="1:21" s="32" customFormat="1" ht="15.75" customHeight="1" x14ac:dyDescent="0.3">
      <c r="A245" s="24" t="s">
        <v>28</v>
      </c>
      <c r="B245" s="25" t="s">
        <v>146</v>
      </c>
      <c r="C245" s="26">
        <v>1990</v>
      </c>
      <c r="D245" s="27" t="s">
        <v>12</v>
      </c>
      <c r="E245" s="27" t="s">
        <v>345</v>
      </c>
      <c r="F245" s="24"/>
      <c r="G245" s="24"/>
      <c r="H245" s="24" t="s">
        <v>586</v>
      </c>
      <c r="I245" s="28" t="s">
        <v>520</v>
      </c>
      <c r="J245" s="29">
        <v>1</v>
      </c>
      <c r="K245" s="88"/>
      <c r="L245" s="88"/>
      <c r="M245" s="165"/>
      <c r="N245" s="88"/>
      <c r="O245" s="29"/>
      <c r="P245" s="30">
        <v>100000</v>
      </c>
      <c r="Q245" s="22">
        <f t="shared" si="3"/>
        <v>100000</v>
      </c>
      <c r="R245" s="22"/>
      <c r="S245" s="30" t="s">
        <v>448</v>
      </c>
      <c r="T245" s="111"/>
      <c r="U245" s="15"/>
    </row>
    <row r="246" spans="1:21" s="32" customFormat="1" ht="15.75" customHeight="1" x14ac:dyDescent="0.3">
      <c r="A246" s="24" t="s">
        <v>28</v>
      </c>
      <c r="B246" s="25" t="s">
        <v>146</v>
      </c>
      <c r="C246" s="26">
        <v>1990</v>
      </c>
      <c r="D246" s="27" t="s">
        <v>87</v>
      </c>
      <c r="E246" s="27" t="s">
        <v>344</v>
      </c>
      <c r="F246" s="24"/>
      <c r="G246" s="24"/>
      <c r="H246" s="24" t="s">
        <v>567</v>
      </c>
      <c r="I246" s="28" t="s">
        <v>185</v>
      </c>
      <c r="J246" s="29">
        <v>4</v>
      </c>
      <c r="K246" s="88"/>
      <c r="L246" s="88"/>
      <c r="M246" s="165"/>
      <c r="N246" s="88"/>
      <c r="O246" s="29"/>
      <c r="P246" s="30">
        <v>195000</v>
      </c>
      <c r="Q246" s="22">
        <f t="shared" si="3"/>
        <v>222202.5</v>
      </c>
      <c r="R246" s="22"/>
      <c r="S246" s="30"/>
      <c r="T246" s="111"/>
      <c r="U246" s="15"/>
    </row>
    <row r="247" spans="1:21" s="32" customFormat="1" ht="15.75" customHeight="1" x14ac:dyDescent="0.3">
      <c r="A247" s="24" t="s">
        <v>28</v>
      </c>
      <c r="B247" s="25" t="s">
        <v>146</v>
      </c>
      <c r="C247" s="26">
        <v>1990</v>
      </c>
      <c r="D247" s="27" t="s">
        <v>87</v>
      </c>
      <c r="E247" s="27" t="s">
        <v>87</v>
      </c>
      <c r="F247" s="24"/>
      <c r="G247" s="24"/>
      <c r="H247" s="24" t="s">
        <v>569</v>
      </c>
      <c r="I247" s="28" t="s">
        <v>4</v>
      </c>
      <c r="J247" s="29">
        <v>6</v>
      </c>
      <c r="K247" s="88"/>
      <c r="L247" s="88"/>
      <c r="M247" s="165"/>
      <c r="N247" s="88"/>
      <c r="O247" s="29"/>
      <c r="P247" s="30">
        <v>88779</v>
      </c>
      <c r="Q247" s="22">
        <f t="shared" si="3"/>
        <v>110361.1749</v>
      </c>
      <c r="R247" s="22"/>
      <c r="S247" s="30"/>
      <c r="T247" s="111"/>
      <c r="U247" s="15"/>
    </row>
    <row r="248" spans="1:21" s="32" customFormat="1" ht="15.75" customHeight="1" x14ac:dyDescent="0.3">
      <c r="A248" s="24" t="s">
        <v>58</v>
      </c>
      <c r="B248" s="25" t="s">
        <v>147</v>
      </c>
      <c r="C248" s="26">
        <v>1975</v>
      </c>
      <c r="D248" s="27" t="s">
        <v>87</v>
      </c>
      <c r="E248" s="27" t="s">
        <v>87</v>
      </c>
      <c r="F248" s="24"/>
      <c r="G248" s="24"/>
      <c r="H248" s="24" t="s">
        <v>562</v>
      </c>
      <c r="I248" s="28" t="s">
        <v>255</v>
      </c>
      <c r="J248" s="29">
        <v>1</v>
      </c>
      <c r="K248" s="88"/>
      <c r="L248" s="88"/>
      <c r="M248" s="165"/>
      <c r="N248" s="88"/>
      <c r="O248" s="29"/>
      <c r="P248" s="30">
        <v>57881</v>
      </c>
      <c r="Q248" s="30">
        <f t="shared" si="3"/>
        <v>57881</v>
      </c>
      <c r="R248" s="22"/>
      <c r="S248" s="30" t="s">
        <v>448</v>
      </c>
      <c r="T248" s="111"/>
      <c r="U248" s="15"/>
    </row>
    <row r="249" spans="1:21" s="32" customFormat="1" ht="15.75" customHeight="1" x14ac:dyDescent="0.3">
      <c r="A249" s="48" t="s">
        <v>58</v>
      </c>
      <c r="B249" s="151" t="s">
        <v>147</v>
      </c>
      <c r="C249" s="152">
        <v>1975</v>
      </c>
      <c r="D249" s="105" t="s">
        <v>12</v>
      </c>
      <c r="E249" s="105" t="s">
        <v>344</v>
      </c>
      <c r="F249" s="154" t="s">
        <v>544</v>
      </c>
      <c r="G249" s="154"/>
      <c r="H249" s="154" t="s">
        <v>560</v>
      </c>
      <c r="I249" s="104" t="s">
        <v>281</v>
      </c>
      <c r="J249" s="110">
        <v>1</v>
      </c>
      <c r="K249" s="153" t="s">
        <v>456</v>
      </c>
      <c r="L249" s="153" t="s">
        <v>557</v>
      </c>
      <c r="M249" s="168">
        <v>10360000</v>
      </c>
      <c r="N249" s="153"/>
      <c r="O249" s="110" t="s">
        <v>464</v>
      </c>
      <c r="P249" s="148">
        <v>11500000</v>
      </c>
      <c r="Q249" s="148">
        <f t="shared" si="3"/>
        <v>11500000</v>
      </c>
      <c r="R249" s="22"/>
      <c r="S249" s="30" t="s">
        <v>441</v>
      </c>
      <c r="T249" s="111"/>
      <c r="U249" s="15"/>
    </row>
    <row r="250" spans="1:21" s="32" customFormat="1" ht="15.75" customHeight="1" x14ac:dyDescent="0.3">
      <c r="A250" s="24" t="s">
        <v>58</v>
      </c>
      <c r="B250" s="25" t="s">
        <v>147</v>
      </c>
      <c r="C250" s="26">
        <v>1975</v>
      </c>
      <c r="D250" s="27" t="s">
        <v>12</v>
      </c>
      <c r="E250" s="27" t="s">
        <v>345</v>
      </c>
      <c r="F250" s="24"/>
      <c r="G250" s="24"/>
      <c r="H250" s="24" t="s">
        <v>586</v>
      </c>
      <c r="I250" s="28" t="s">
        <v>520</v>
      </c>
      <c r="J250" s="29">
        <v>1</v>
      </c>
      <c r="K250" s="88"/>
      <c r="L250" s="88"/>
      <c r="M250" s="165"/>
      <c r="N250" s="88"/>
      <c r="O250" s="29"/>
      <c r="P250" s="30">
        <v>100000</v>
      </c>
      <c r="Q250" s="22">
        <f t="shared" si="3"/>
        <v>100000</v>
      </c>
      <c r="R250" s="22"/>
      <c r="S250" s="30" t="s">
        <v>448</v>
      </c>
      <c r="T250" s="111"/>
      <c r="U250" s="15"/>
    </row>
    <row r="251" spans="1:21" s="32" customFormat="1" ht="15.75" customHeight="1" x14ac:dyDescent="0.3">
      <c r="A251" s="48" t="s">
        <v>58</v>
      </c>
      <c r="B251" s="49" t="s">
        <v>147</v>
      </c>
      <c r="C251" s="50">
        <v>1975</v>
      </c>
      <c r="D251" s="51" t="s">
        <v>91</v>
      </c>
      <c r="E251" s="51" t="s">
        <v>91</v>
      </c>
      <c r="F251" s="48"/>
      <c r="G251" s="48"/>
      <c r="H251" s="48" t="s">
        <v>584</v>
      </c>
      <c r="I251" s="52" t="s">
        <v>363</v>
      </c>
      <c r="J251" s="53">
        <v>3</v>
      </c>
      <c r="K251" s="90"/>
      <c r="L251" s="90" t="s">
        <v>711</v>
      </c>
      <c r="M251" s="162"/>
      <c r="N251" s="90"/>
      <c r="O251" s="53"/>
      <c r="P251" s="54">
        <v>425000</v>
      </c>
      <c r="Q251" s="54">
        <f t="shared" si="3"/>
        <v>463632.5</v>
      </c>
      <c r="R251" s="22"/>
      <c r="S251" s="30"/>
      <c r="T251" s="111"/>
      <c r="U251" s="15"/>
    </row>
    <row r="252" spans="1:21" s="32" customFormat="1" ht="15.75" customHeight="1" x14ac:dyDescent="0.3">
      <c r="A252" s="24" t="s">
        <v>58</v>
      </c>
      <c r="B252" s="25" t="s">
        <v>147</v>
      </c>
      <c r="C252" s="26">
        <v>1975</v>
      </c>
      <c r="D252" s="27" t="s">
        <v>12</v>
      </c>
      <c r="E252" s="27" t="s">
        <v>345</v>
      </c>
      <c r="F252" s="24"/>
      <c r="G252" s="24"/>
      <c r="H252" s="24" t="s">
        <v>563</v>
      </c>
      <c r="I252" s="28" t="s">
        <v>203</v>
      </c>
      <c r="J252" s="29">
        <v>5</v>
      </c>
      <c r="K252" s="88"/>
      <c r="L252" s="88"/>
      <c r="M252" s="165"/>
      <c r="N252" s="88"/>
      <c r="O252" s="29"/>
      <c r="P252" s="30">
        <v>600000</v>
      </c>
      <c r="Q252" s="22">
        <f t="shared" si="3"/>
        <v>714120</v>
      </c>
      <c r="R252" s="22"/>
      <c r="S252" s="30"/>
      <c r="T252" s="111"/>
      <c r="U252" s="15"/>
    </row>
    <row r="253" spans="1:21" s="32" customFormat="1" ht="15.75" customHeight="1" x14ac:dyDescent="0.3">
      <c r="A253" s="24" t="s">
        <v>58</v>
      </c>
      <c r="B253" s="25" t="s">
        <v>147</v>
      </c>
      <c r="C253" s="26">
        <v>1975</v>
      </c>
      <c r="D253" s="27" t="s">
        <v>87</v>
      </c>
      <c r="E253" s="27" t="s">
        <v>344</v>
      </c>
      <c r="F253" s="24"/>
      <c r="G253" s="24"/>
      <c r="H253" s="24" t="s">
        <v>567</v>
      </c>
      <c r="I253" s="28" t="s">
        <v>185</v>
      </c>
      <c r="J253" s="29">
        <v>6</v>
      </c>
      <c r="K253" s="88"/>
      <c r="L253" s="88"/>
      <c r="M253" s="165"/>
      <c r="N253" s="88"/>
      <c r="O253" s="29"/>
      <c r="P253" s="30">
        <v>204750</v>
      </c>
      <c r="Q253" s="22">
        <f t="shared" si="3"/>
        <v>254524.72500000001</v>
      </c>
      <c r="R253" s="22"/>
      <c r="S253" s="30"/>
      <c r="T253" s="111"/>
      <c r="U253" s="15"/>
    </row>
    <row r="254" spans="1:21" s="32" customFormat="1" ht="15.75" customHeight="1" x14ac:dyDescent="0.3">
      <c r="A254" s="24" t="s">
        <v>58</v>
      </c>
      <c r="B254" s="25" t="s">
        <v>147</v>
      </c>
      <c r="C254" s="26">
        <v>1975</v>
      </c>
      <c r="D254" s="27" t="s">
        <v>87</v>
      </c>
      <c r="E254" s="27" t="s">
        <v>87</v>
      </c>
      <c r="F254" s="24"/>
      <c r="G254" s="24"/>
      <c r="H254" s="24" t="s">
        <v>569</v>
      </c>
      <c r="I254" s="28" t="s">
        <v>4</v>
      </c>
      <c r="J254" s="29">
        <v>6</v>
      </c>
      <c r="K254" s="88"/>
      <c r="L254" s="88"/>
      <c r="M254" s="165"/>
      <c r="N254" s="88"/>
      <c r="O254" s="29"/>
      <c r="P254" s="30">
        <v>88779</v>
      </c>
      <c r="Q254" s="22">
        <f t="shared" si="3"/>
        <v>110361.1749</v>
      </c>
      <c r="R254" s="22"/>
      <c r="S254" s="30"/>
      <c r="T254" s="111"/>
      <c r="U254" s="15"/>
    </row>
    <row r="255" spans="1:21" s="32" customFormat="1" ht="15.75" customHeight="1" x14ac:dyDescent="0.3">
      <c r="A255" s="17" t="s">
        <v>58</v>
      </c>
      <c r="B255" s="21" t="s">
        <v>147</v>
      </c>
      <c r="C255" s="18">
        <v>1975</v>
      </c>
      <c r="D255" s="19" t="s">
        <v>13</v>
      </c>
      <c r="E255" s="27" t="s">
        <v>345</v>
      </c>
      <c r="F255" s="24"/>
      <c r="G255" s="24"/>
      <c r="H255" s="24" t="s">
        <v>592</v>
      </c>
      <c r="I255" s="23" t="s">
        <v>184</v>
      </c>
      <c r="J255" s="20">
        <v>6</v>
      </c>
      <c r="K255" s="89"/>
      <c r="L255" s="89"/>
      <c r="M255" s="163"/>
      <c r="N255" s="89"/>
      <c r="O255" s="20"/>
      <c r="P255" s="22">
        <v>55000</v>
      </c>
      <c r="Q255" s="22">
        <f t="shared" si="3"/>
        <v>68370.5</v>
      </c>
      <c r="R255" s="22"/>
      <c r="S255" s="30"/>
      <c r="T255" s="111"/>
      <c r="U255" s="15"/>
    </row>
    <row r="256" spans="1:21" s="14" customFormat="1" ht="15.75" customHeight="1" x14ac:dyDescent="0.3">
      <c r="A256" s="24" t="s">
        <v>58</v>
      </c>
      <c r="B256" s="25" t="s">
        <v>147</v>
      </c>
      <c r="C256" s="26">
        <v>1975</v>
      </c>
      <c r="D256" s="27" t="s">
        <v>87</v>
      </c>
      <c r="E256" s="27" t="s">
        <v>344</v>
      </c>
      <c r="F256" s="24"/>
      <c r="G256" s="24"/>
      <c r="H256" s="24" t="s">
        <v>562</v>
      </c>
      <c r="I256" s="28" t="s">
        <v>240</v>
      </c>
      <c r="J256" s="29">
        <v>6</v>
      </c>
      <c r="K256" s="88"/>
      <c r="L256" s="88"/>
      <c r="M256" s="165"/>
      <c r="N256" s="88"/>
      <c r="O256" s="29"/>
      <c r="P256" s="30">
        <v>1037831</v>
      </c>
      <c r="Q256" s="22">
        <f t="shared" si="3"/>
        <v>1290127.7161000001</v>
      </c>
      <c r="R256" s="22"/>
      <c r="S256" s="30"/>
      <c r="T256" s="111"/>
      <c r="U256" s="15"/>
    </row>
    <row r="257" spans="1:21" s="14" customFormat="1" ht="15.75" customHeight="1" x14ac:dyDescent="0.3">
      <c r="A257" s="24" t="s">
        <v>58</v>
      </c>
      <c r="B257" s="25" t="s">
        <v>147</v>
      </c>
      <c r="C257" s="26">
        <v>1975</v>
      </c>
      <c r="D257" s="27" t="s">
        <v>12</v>
      </c>
      <c r="E257" s="27" t="s">
        <v>344</v>
      </c>
      <c r="F257" s="24"/>
      <c r="G257" s="24"/>
      <c r="H257" s="24" t="s">
        <v>597</v>
      </c>
      <c r="I257" s="28" t="s">
        <v>294</v>
      </c>
      <c r="J257" s="29">
        <v>6</v>
      </c>
      <c r="K257" s="88"/>
      <c r="L257" s="88"/>
      <c r="M257" s="165"/>
      <c r="N257" s="88"/>
      <c r="O257" s="29"/>
      <c r="P257" s="30">
        <v>210000</v>
      </c>
      <c r="Q257" s="22">
        <f t="shared" si="3"/>
        <v>261051</v>
      </c>
      <c r="R257" s="22"/>
      <c r="S257" s="30"/>
      <c r="T257" s="111"/>
      <c r="U257" s="15"/>
    </row>
    <row r="258" spans="1:21" s="32" customFormat="1" ht="15.75" customHeight="1" x14ac:dyDescent="0.3">
      <c r="A258" s="24" t="s">
        <v>19</v>
      </c>
      <c r="B258" s="25" t="s">
        <v>148</v>
      </c>
      <c r="C258" s="26">
        <v>1986</v>
      </c>
      <c r="D258" s="27" t="s">
        <v>91</v>
      </c>
      <c r="E258" s="27" t="s">
        <v>344</v>
      </c>
      <c r="F258" s="24"/>
      <c r="G258" s="24"/>
      <c r="H258" s="24" t="s">
        <v>584</v>
      </c>
      <c r="I258" s="28" t="s">
        <v>363</v>
      </c>
      <c r="J258" s="29">
        <v>1</v>
      </c>
      <c r="K258" s="88"/>
      <c r="L258" s="88"/>
      <c r="M258" s="165"/>
      <c r="N258" s="88"/>
      <c r="O258" s="29"/>
      <c r="P258" s="30">
        <v>425000</v>
      </c>
      <c r="Q258" s="30">
        <f t="shared" si="3"/>
        <v>425000</v>
      </c>
      <c r="R258" s="22"/>
      <c r="S258" s="30"/>
      <c r="T258" s="113" t="s">
        <v>485</v>
      </c>
      <c r="U258" s="15"/>
    </row>
    <row r="259" spans="1:21" s="32" customFormat="1" ht="15.75" customHeight="1" x14ac:dyDescent="0.3">
      <c r="A259" s="24" t="s">
        <v>19</v>
      </c>
      <c r="B259" s="25" t="s">
        <v>148</v>
      </c>
      <c r="C259" s="26">
        <v>1986</v>
      </c>
      <c r="D259" s="27" t="s">
        <v>12</v>
      </c>
      <c r="E259" s="27" t="s">
        <v>345</v>
      </c>
      <c r="F259" s="24"/>
      <c r="G259" s="24"/>
      <c r="H259" s="24" t="s">
        <v>586</v>
      </c>
      <c r="I259" s="28" t="s">
        <v>520</v>
      </c>
      <c r="J259" s="29">
        <v>1</v>
      </c>
      <c r="K259" s="88"/>
      <c r="L259" s="88"/>
      <c r="M259" s="165"/>
      <c r="N259" s="88"/>
      <c r="O259" s="29"/>
      <c r="P259" s="30">
        <v>100000</v>
      </c>
      <c r="Q259" s="22">
        <f t="shared" si="3"/>
        <v>100000</v>
      </c>
      <c r="R259" s="22"/>
      <c r="S259" s="30" t="s">
        <v>448</v>
      </c>
      <c r="T259" s="113"/>
      <c r="U259" s="15"/>
    </row>
    <row r="260" spans="1:21" s="32" customFormat="1" ht="15.75" customHeight="1" x14ac:dyDescent="0.3">
      <c r="A260" s="24" t="s">
        <v>19</v>
      </c>
      <c r="B260" s="25" t="s">
        <v>148</v>
      </c>
      <c r="C260" s="26">
        <v>1986</v>
      </c>
      <c r="D260" s="27" t="s">
        <v>12</v>
      </c>
      <c r="E260" s="27" t="s">
        <v>545</v>
      </c>
      <c r="F260" s="24"/>
      <c r="G260" s="24"/>
      <c r="H260" s="24" t="s">
        <v>567</v>
      </c>
      <c r="I260" s="28" t="s">
        <v>510</v>
      </c>
      <c r="J260" s="29">
        <v>4</v>
      </c>
      <c r="K260" s="88"/>
      <c r="L260" s="88"/>
      <c r="M260" s="165"/>
      <c r="N260" s="88"/>
      <c r="O260" s="29"/>
      <c r="P260" s="30">
        <v>40000</v>
      </c>
      <c r="Q260" s="22">
        <f t="shared" si="3"/>
        <v>45580</v>
      </c>
      <c r="R260" s="22"/>
      <c r="S260" s="30"/>
      <c r="T260" s="113"/>
      <c r="U260" s="15"/>
    </row>
    <row r="261" spans="1:21" s="32" customFormat="1" ht="15.75" customHeight="1" x14ac:dyDescent="0.3">
      <c r="A261" s="24" t="s">
        <v>19</v>
      </c>
      <c r="B261" s="25" t="s">
        <v>148</v>
      </c>
      <c r="C261" s="26">
        <v>1986</v>
      </c>
      <c r="D261" s="27" t="s">
        <v>87</v>
      </c>
      <c r="E261" s="27" t="s">
        <v>344</v>
      </c>
      <c r="F261" s="24"/>
      <c r="G261" s="24"/>
      <c r="H261" s="24" t="s">
        <v>567</v>
      </c>
      <c r="I261" s="28" t="s">
        <v>185</v>
      </c>
      <c r="J261" s="29">
        <v>5</v>
      </c>
      <c r="K261" s="88"/>
      <c r="L261" s="88"/>
      <c r="M261" s="165"/>
      <c r="N261" s="88"/>
      <c r="O261" s="29"/>
      <c r="P261" s="30">
        <v>204750</v>
      </c>
      <c r="Q261" s="22">
        <f t="shared" si="3"/>
        <v>243693.45</v>
      </c>
      <c r="R261" s="22"/>
      <c r="S261" s="30"/>
      <c r="T261" s="113"/>
      <c r="U261" s="15"/>
    </row>
    <row r="262" spans="1:21" s="32" customFormat="1" ht="15.75" customHeight="1" x14ac:dyDescent="0.3">
      <c r="A262" s="24" t="s">
        <v>68</v>
      </c>
      <c r="B262" s="25" t="s">
        <v>149</v>
      </c>
      <c r="C262" s="26">
        <v>1987</v>
      </c>
      <c r="D262" s="27" t="s">
        <v>12</v>
      </c>
      <c r="E262" s="27" t="s">
        <v>345</v>
      </c>
      <c r="F262" s="24"/>
      <c r="G262" s="24"/>
      <c r="H262" s="24" t="s">
        <v>586</v>
      </c>
      <c r="I262" s="28" t="s">
        <v>520</v>
      </c>
      <c r="J262" s="29">
        <v>1</v>
      </c>
      <c r="K262" s="88"/>
      <c r="L262" s="88"/>
      <c r="M262" s="165"/>
      <c r="N262" s="88"/>
      <c r="O262" s="29"/>
      <c r="P262" s="30">
        <v>100000</v>
      </c>
      <c r="Q262" s="22">
        <f t="shared" si="3"/>
        <v>100000</v>
      </c>
      <c r="R262" s="22"/>
      <c r="S262" s="30" t="s">
        <v>448</v>
      </c>
      <c r="T262" s="112"/>
      <c r="U262" s="15"/>
    </row>
    <row r="263" spans="1:21" s="32" customFormat="1" ht="15.75" customHeight="1" x14ac:dyDescent="0.3">
      <c r="A263" s="24" t="s">
        <v>68</v>
      </c>
      <c r="B263" s="25" t="s">
        <v>149</v>
      </c>
      <c r="C263" s="26">
        <v>1987</v>
      </c>
      <c r="D263" s="27" t="s">
        <v>12</v>
      </c>
      <c r="E263" s="27" t="s">
        <v>545</v>
      </c>
      <c r="F263" s="24"/>
      <c r="G263" s="24"/>
      <c r="H263" s="24" t="s">
        <v>567</v>
      </c>
      <c r="I263" s="28" t="s">
        <v>513</v>
      </c>
      <c r="J263" s="29">
        <v>2</v>
      </c>
      <c r="K263" s="88"/>
      <c r="L263" s="88"/>
      <c r="M263" s="165"/>
      <c r="N263" s="88"/>
      <c r="O263" s="29"/>
      <c r="P263" s="30">
        <v>40000</v>
      </c>
      <c r="Q263" s="22">
        <f t="shared" si="3"/>
        <v>41780</v>
      </c>
      <c r="R263" s="22"/>
      <c r="S263" s="30"/>
      <c r="T263" s="112"/>
      <c r="U263" s="15"/>
    </row>
    <row r="264" spans="1:21" s="32" customFormat="1" ht="15.75" customHeight="1" x14ac:dyDescent="0.3">
      <c r="A264" s="24" t="s">
        <v>68</v>
      </c>
      <c r="B264" s="25" t="s">
        <v>149</v>
      </c>
      <c r="C264" s="26">
        <v>1987</v>
      </c>
      <c r="D264" s="27" t="s">
        <v>87</v>
      </c>
      <c r="E264" s="27" t="s">
        <v>344</v>
      </c>
      <c r="F264" s="24"/>
      <c r="G264" s="24"/>
      <c r="H264" s="24" t="s">
        <v>562</v>
      </c>
      <c r="I264" s="28" t="s">
        <v>1</v>
      </c>
      <c r="J264" s="29">
        <v>4</v>
      </c>
      <c r="K264" s="88"/>
      <c r="L264" s="88"/>
      <c r="M264" s="165"/>
      <c r="N264" s="88"/>
      <c r="O264" s="29"/>
      <c r="P264" s="30">
        <v>347047</v>
      </c>
      <c r="Q264" s="22">
        <f t="shared" si="3"/>
        <v>395460.05650000001</v>
      </c>
      <c r="R264" s="22"/>
      <c r="S264" s="30"/>
      <c r="T264" s="112"/>
      <c r="U264" s="15"/>
    </row>
    <row r="265" spans="1:21" s="32" customFormat="1" ht="15.75" customHeight="1" x14ac:dyDescent="0.3">
      <c r="A265" s="48" t="s">
        <v>68</v>
      </c>
      <c r="B265" s="49" t="s">
        <v>149</v>
      </c>
      <c r="C265" s="50">
        <v>1987</v>
      </c>
      <c r="D265" s="51" t="s">
        <v>91</v>
      </c>
      <c r="E265" s="51" t="s">
        <v>91</v>
      </c>
      <c r="F265" s="48"/>
      <c r="G265" s="48"/>
      <c r="H265" s="48" t="s">
        <v>584</v>
      </c>
      <c r="I265" s="52" t="s">
        <v>363</v>
      </c>
      <c r="J265" s="53">
        <v>4</v>
      </c>
      <c r="K265" s="90"/>
      <c r="L265" s="90" t="s">
        <v>711</v>
      </c>
      <c r="M265" s="162"/>
      <c r="N265" s="90"/>
      <c r="O265" s="53"/>
      <c r="P265" s="54">
        <v>425000</v>
      </c>
      <c r="Q265" s="54">
        <f t="shared" si="3"/>
        <v>484287.5</v>
      </c>
      <c r="R265" s="22"/>
      <c r="S265" s="30"/>
      <c r="T265" s="112"/>
      <c r="U265" s="15"/>
    </row>
    <row r="266" spans="1:21" s="32" customFormat="1" ht="15.75" customHeight="1" x14ac:dyDescent="0.3">
      <c r="A266" s="24" t="s">
        <v>68</v>
      </c>
      <c r="B266" s="25" t="s">
        <v>149</v>
      </c>
      <c r="C266" s="26">
        <v>1987</v>
      </c>
      <c r="D266" s="27" t="s">
        <v>87</v>
      </c>
      <c r="E266" s="27" t="s">
        <v>344</v>
      </c>
      <c r="F266" s="24"/>
      <c r="G266" s="24"/>
      <c r="H266" s="24" t="s">
        <v>567</v>
      </c>
      <c r="I266" s="28" t="s">
        <v>185</v>
      </c>
      <c r="J266" s="29">
        <v>5</v>
      </c>
      <c r="K266" s="88"/>
      <c r="L266" s="88"/>
      <c r="M266" s="165"/>
      <c r="N266" s="88"/>
      <c r="O266" s="29"/>
      <c r="P266" s="30">
        <v>204750</v>
      </c>
      <c r="Q266" s="22">
        <f t="shared" si="3"/>
        <v>243693.45</v>
      </c>
      <c r="R266" s="22"/>
      <c r="S266" s="30"/>
      <c r="T266" s="112"/>
      <c r="U266" s="15"/>
    </row>
    <row r="267" spans="1:21" s="32" customFormat="1" ht="15.75" customHeight="1" x14ac:dyDescent="0.3">
      <c r="A267" s="24" t="s">
        <v>68</v>
      </c>
      <c r="B267" s="25" t="s">
        <v>149</v>
      </c>
      <c r="C267" s="26">
        <v>1987</v>
      </c>
      <c r="D267" s="27" t="s">
        <v>87</v>
      </c>
      <c r="E267" s="27" t="s">
        <v>344</v>
      </c>
      <c r="F267" s="24"/>
      <c r="G267" s="24"/>
      <c r="H267" s="24" t="s">
        <v>562</v>
      </c>
      <c r="I267" s="28" t="s">
        <v>277</v>
      </c>
      <c r="J267" s="29">
        <v>6</v>
      </c>
      <c r="K267" s="88"/>
      <c r="L267" s="88"/>
      <c r="M267" s="165"/>
      <c r="N267" s="88"/>
      <c r="O267" s="29"/>
      <c r="P267" s="30">
        <v>340000</v>
      </c>
      <c r="Q267" s="22">
        <f t="shared" si="3"/>
        <v>422654</v>
      </c>
      <c r="R267" s="22"/>
      <c r="S267" s="30"/>
      <c r="T267" s="112"/>
      <c r="U267" s="15"/>
    </row>
    <row r="268" spans="1:21" s="32" customFormat="1" ht="15.75" customHeight="1" x14ac:dyDescent="0.3">
      <c r="A268" s="24" t="s">
        <v>68</v>
      </c>
      <c r="B268" s="25" t="s">
        <v>149</v>
      </c>
      <c r="C268" s="26">
        <v>1987</v>
      </c>
      <c r="D268" s="27" t="s">
        <v>13</v>
      </c>
      <c r="E268" s="27" t="s">
        <v>345</v>
      </c>
      <c r="F268" s="24"/>
      <c r="G268" s="24"/>
      <c r="H268" s="24" t="s">
        <v>592</v>
      </c>
      <c r="I268" s="28" t="s">
        <v>184</v>
      </c>
      <c r="J268" s="29">
        <v>6</v>
      </c>
      <c r="K268" s="88"/>
      <c r="L268" s="88"/>
      <c r="M268" s="165"/>
      <c r="N268" s="88"/>
      <c r="O268" s="29"/>
      <c r="P268" s="30">
        <v>28980</v>
      </c>
      <c r="Q268" s="22">
        <f t="shared" si="3"/>
        <v>36025.038</v>
      </c>
      <c r="R268" s="22"/>
      <c r="S268" s="30"/>
      <c r="T268" s="112"/>
      <c r="U268" s="15"/>
    </row>
    <row r="269" spans="1:21" s="32" customFormat="1" ht="15.75" customHeight="1" x14ac:dyDescent="0.3">
      <c r="A269" s="24" t="s">
        <v>90</v>
      </c>
      <c r="B269" s="25" t="s">
        <v>150</v>
      </c>
      <c r="C269" s="26">
        <v>1988</v>
      </c>
      <c r="D269" s="27" t="s">
        <v>91</v>
      </c>
      <c r="E269" s="27" t="s">
        <v>344</v>
      </c>
      <c r="F269" s="24"/>
      <c r="G269" s="24"/>
      <c r="H269" s="24" t="s">
        <v>584</v>
      </c>
      <c r="I269" s="28" t="s">
        <v>363</v>
      </c>
      <c r="J269" s="29">
        <v>1</v>
      </c>
      <c r="K269" s="88"/>
      <c r="L269" s="88"/>
      <c r="M269" s="165"/>
      <c r="N269" s="88"/>
      <c r="O269" s="29"/>
      <c r="P269" s="30">
        <v>425000</v>
      </c>
      <c r="Q269" s="30">
        <f t="shared" si="3"/>
        <v>425000</v>
      </c>
      <c r="R269" s="22"/>
      <c r="S269" s="30"/>
      <c r="T269" s="113" t="s">
        <v>485</v>
      </c>
      <c r="U269" s="15"/>
    </row>
    <row r="270" spans="1:21" s="32" customFormat="1" ht="15.75" customHeight="1" x14ac:dyDescent="0.3">
      <c r="A270" s="24" t="s">
        <v>90</v>
      </c>
      <c r="B270" s="25" t="s">
        <v>150</v>
      </c>
      <c r="C270" s="26">
        <v>1988</v>
      </c>
      <c r="D270" s="27" t="s">
        <v>12</v>
      </c>
      <c r="E270" s="27" t="s">
        <v>345</v>
      </c>
      <c r="F270" s="24"/>
      <c r="G270" s="24"/>
      <c r="H270" s="24" t="s">
        <v>586</v>
      </c>
      <c r="I270" s="28" t="s">
        <v>520</v>
      </c>
      <c r="J270" s="29">
        <v>1</v>
      </c>
      <c r="K270" s="88"/>
      <c r="L270" s="88"/>
      <c r="M270" s="165"/>
      <c r="N270" s="88"/>
      <c r="O270" s="29"/>
      <c r="P270" s="30">
        <v>100000</v>
      </c>
      <c r="Q270" s="22">
        <f t="shared" ref="Q270:Q333" si="4">IF(J270=1,P270+P270*$C$622,IF(J270=2,P270+P270*$C$623,IF(J270=3,P270+P270*$C$624,IF(J270=4,P270+P270*$C$625,IF(J270=5,P270+P270*$C$626,IF(J270=6,P270+P270*$C$627))))))</f>
        <v>100000</v>
      </c>
      <c r="R270" s="22"/>
      <c r="S270" s="30" t="s">
        <v>448</v>
      </c>
      <c r="T270" s="111"/>
      <c r="U270" s="15"/>
    </row>
    <row r="271" spans="1:21" s="32" customFormat="1" ht="15.75" customHeight="1" x14ac:dyDescent="0.3">
      <c r="A271" s="24" t="s">
        <v>90</v>
      </c>
      <c r="B271" s="25" t="s">
        <v>150</v>
      </c>
      <c r="C271" s="26">
        <v>1988</v>
      </c>
      <c r="D271" s="27" t="s">
        <v>12</v>
      </c>
      <c r="E271" s="27" t="s">
        <v>545</v>
      </c>
      <c r="F271" s="24"/>
      <c r="G271" s="24"/>
      <c r="H271" s="24" t="s">
        <v>567</v>
      </c>
      <c r="I271" s="28" t="s">
        <v>510</v>
      </c>
      <c r="J271" s="29">
        <v>4</v>
      </c>
      <c r="K271" s="88"/>
      <c r="L271" s="88"/>
      <c r="M271" s="165"/>
      <c r="N271" s="88"/>
      <c r="O271" s="29"/>
      <c r="P271" s="30">
        <v>40000</v>
      </c>
      <c r="Q271" s="22">
        <f t="shared" si="4"/>
        <v>45580</v>
      </c>
      <c r="R271" s="22"/>
      <c r="S271" s="30"/>
      <c r="T271" s="111"/>
      <c r="U271" s="15"/>
    </row>
    <row r="272" spans="1:21" s="32" customFormat="1" ht="15.75" customHeight="1" x14ac:dyDescent="0.3">
      <c r="A272" s="24" t="s">
        <v>90</v>
      </c>
      <c r="B272" s="25" t="s">
        <v>150</v>
      </c>
      <c r="C272" s="26">
        <v>1988</v>
      </c>
      <c r="D272" s="27" t="s">
        <v>87</v>
      </c>
      <c r="E272" s="27" t="s">
        <v>344</v>
      </c>
      <c r="F272" s="24"/>
      <c r="G272" s="24"/>
      <c r="H272" s="24" t="s">
        <v>562</v>
      </c>
      <c r="I272" s="28" t="s">
        <v>1</v>
      </c>
      <c r="J272" s="29">
        <v>4</v>
      </c>
      <c r="K272" s="88"/>
      <c r="L272" s="88"/>
      <c r="M272" s="165"/>
      <c r="N272" s="88"/>
      <c r="O272" s="29"/>
      <c r="P272" s="30">
        <v>347047</v>
      </c>
      <c r="Q272" s="22">
        <f t="shared" si="4"/>
        <v>395460.05650000001</v>
      </c>
      <c r="R272" s="22"/>
      <c r="S272" s="30"/>
      <c r="T272" s="111"/>
      <c r="U272" s="15"/>
    </row>
    <row r="273" spans="1:23" s="32" customFormat="1" ht="15.75" customHeight="1" x14ac:dyDescent="0.3">
      <c r="A273" s="24" t="s">
        <v>90</v>
      </c>
      <c r="B273" s="25" t="s">
        <v>150</v>
      </c>
      <c r="C273" s="26">
        <v>1988</v>
      </c>
      <c r="D273" s="27" t="s">
        <v>87</v>
      </c>
      <c r="E273" s="27" t="s">
        <v>344</v>
      </c>
      <c r="F273" s="24"/>
      <c r="G273" s="24"/>
      <c r="H273" s="24" t="s">
        <v>567</v>
      </c>
      <c r="I273" s="28" t="s">
        <v>185</v>
      </c>
      <c r="J273" s="29">
        <v>5</v>
      </c>
      <c r="K273" s="88"/>
      <c r="L273" s="88"/>
      <c r="M273" s="165"/>
      <c r="N273" s="88"/>
      <c r="O273" s="29"/>
      <c r="P273" s="30">
        <v>204750</v>
      </c>
      <c r="Q273" s="22">
        <f t="shared" si="4"/>
        <v>243693.45</v>
      </c>
      <c r="R273" s="22"/>
      <c r="S273" s="30"/>
      <c r="T273" s="111"/>
      <c r="U273" s="15"/>
    </row>
    <row r="274" spans="1:23" s="32" customFormat="1" ht="15.75" customHeight="1" x14ac:dyDescent="0.3">
      <c r="A274" s="24" t="s">
        <v>30</v>
      </c>
      <c r="B274" s="25" t="s">
        <v>151</v>
      </c>
      <c r="C274" s="26">
        <v>1989</v>
      </c>
      <c r="D274" s="27" t="s">
        <v>13</v>
      </c>
      <c r="E274" s="27" t="s">
        <v>345</v>
      </c>
      <c r="F274" s="24"/>
      <c r="G274" s="24"/>
      <c r="H274" s="24" t="s">
        <v>602</v>
      </c>
      <c r="I274" s="28" t="s">
        <v>502</v>
      </c>
      <c r="J274" s="29">
        <v>1</v>
      </c>
      <c r="K274" s="88"/>
      <c r="L274" s="88"/>
      <c r="M274" s="165"/>
      <c r="N274" s="88"/>
      <c r="O274" s="29"/>
      <c r="P274" s="30">
        <v>25000</v>
      </c>
      <c r="Q274" s="22">
        <f t="shared" si="4"/>
        <v>25000</v>
      </c>
      <c r="R274" s="22"/>
      <c r="S274" s="30" t="s">
        <v>423</v>
      </c>
      <c r="T274" s="111"/>
      <c r="U274" s="15"/>
    </row>
    <row r="275" spans="1:23" s="32" customFormat="1" ht="15.75" customHeight="1" x14ac:dyDescent="0.3">
      <c r="A275" s="154" t="s">
        <v>30</v>
      </c>
      <c r="B275" s="151" t="s">
        <v>151</v>
      </c>
      <c r="C275" s="152">
        <v>1989</v>
      </c>
      <c r="D275" s="105" t="s">
        <v>12</v>
      </c>
      <c r="E275" s="105" t="s">
        <v>344</v>
      </c>
      <c r="F275" s="154" t="s">
        <v>544</v>
      </c>
      <c r="G275" s="154"/>
      <c r="H275" s="154" t="s">
        <v>598</v>
      </c>
      <c r="I275" s="104" t="s">
        <v>294</v>
      </c>
      <c r="J275" s="110">
        <v>1</v>
      </c>
      <c r="K275" s="153" t="s">
        <v>456</v>
      </c>
      <c r="L275" s="176" t="s">
        <v>609</v>
      </c>
      <c r="M275" s="168">
        <v>381786</v>
      </c>
      <c r="N275" s="153"/>
      <c r="O275" s="110" t="s">
        <v>464</v>
      </c>
      <c r="P275" s="148">
        <v>355826</v>
      </c>
      <c r="Q275" s="148">
        <f t="shared" si="4"/>
        <v>355826</v>
      </c>
      <c r="R275" s="22"/>
      <c r="S275" s="30"/>
      <c r="T275" s="111" t="s">
        <v>493</v>
      </c>
      <c r="U275" s="15"/>
    </row>
    <row r="276" spans="1:23" s="32" customFormat="1" ht="15.75" customHeight="1" x14ac:dyDescent="0.3">
      <c r="A276" s="150" t="s">
        <v>30</v>
      </c>
      <c r="B276" s="149" t="s">
        <v>151</v>
      </c>
      <c r="C276" s="155">
        <v>1989</v>
      </c>
      <c r="D276" s="156" t="s">
        <v>12</v>
      </c>
      <c r="E276" s="156" t="s">
        <v>345</v>
      </c>
      <c r="F276" s="150"/>
      <c r="G276" s="150"/>
      <c r="H276" s="150" t="s">
        <v>586</v>
      </c>
      <c r="I276" s="106" t="s">
        <v>520</v>
      </c>
      <c r="J276" s="157">
        <v>1</v>
      </c>
      <c r="K276" s="107" t="s">
        <v>456</v>
      </c>
      <c r="L276" s="107" t="s">
        <v>572</v>
      </c>
      <c r="M276" s="166"/>
      <c r="N276" s="107"/>
      <c r="O276" s="157"/>
      <c r="P276" s="108">
        <v>100000</v>
      </c>
      <c r="Q276" s="108">
        <f t="shared" si="4"/>
        <v>100000</v>
      </c>
      <c r="R276" s="22"/>
      <c r="S276" s="30"/>
      <c r="T276" s="111"/>
      <c r="U276" s="15"/>
    </row>
    <row r="277" spans="1:23" s="32" customFormat="1" ht="15.75" customHeight="1" x14ac:dyDescent="0.3">
      <c r="A277" s="24" t="s">
        <v>30</v>
      </c>
      <c r="B277" s="25" t="s">
        <v>151</v>
      </c>
      <c r="C277" s="26">
        <v>1989</v>
      </c>
      <c r="D277" s="27" t="s">
        <v>12</v>
      </c>
      <c r="E277" s="27" t="s">
        <v>545</v>
      </c>
      <c r="F277" s="24"/>
      <c r="G277" s="24"/>
      <c r="H277" s="24" t="s">
        <v>567</v>
      </c>
      <c r="I277" s="28" t="s">
        <v>516</v>
      </c>
      <c r="J277" s="29">
        <v>2</v>
      </c>
      <c r="K277" s="88"/>
      <c r="L277" s="88"/>
      <c r="M277" s="165"/>
      <c r="N277" s="88"/>
      <c r="O277" s="29"/>
      <c r="P277" s="30">
        <v>2500000</v>
      </c>
      <c r="Q277" s="22">
        <f t="shared" si="4"/>
        <v>2611250</v>
      </c>
      <c r="R277" s="22"/>
      <c r="S277" s="30"/>
      <c r="T277" s="111"/>
      <c r="U277" s="15"/>
    </row>
    <row r="278" spans="1:23" s="32" customFormat="1" ht="15.75" customHeight="1" x14ac:dyDescent="0.3">
      <c r="A278" s="24" t="s">
        <v>30</v>
      </c>
      <c r="B278" s="25" t="s">
        <v>151</v>
      </c>
      <c r="C278" s="26">
        <v>1989</v>
      </c>
      <c r="D278" s="27" t="s">
        <v>87</v>
      </c>
      <c r="E278" s="27" t="s">
        <v>344</v>
      </c>
      <c r="F278" s="24"/>
      <c r="G278" s="24"/>
      <c r="H278" s="24" t="s">
        <v>567</v>
      </c>
      <c r="I278" s="28" t="s">
        <v>185</v>
      </c>
      <c r="J278" s="29">
        <v>5</v>
      </c>
      <c r="K278" s="88"/>
      <c r="L278" s="88"/>
      <c r="M278" s="165"/>
      <c r="N278" s="88"/>
      <c r="O278" s="29"/>
      <c r="P278" s="30">
        <v>204750</v>
      </c>
      <c r="Q278" s="22">
        <f t="shared" si="4"/>
        <v>243693.45</v>
      </c>
      <c r="R278" s="22"/>
      <c r="S278" s="30"/>
      <c r="T278" s="111"/>
      <c r="U278" s="15"/>
    </row>
    <row r="279" spans="1:23" s="32" customFormat="1" ht="15.75" customHeight="1" x14ac:dyDescent="0.3">
      <c r="A279" s="48" t="s">
        <v>30</v>
      </c>
      <c r="B279" s="49" t="s">
        <v>151</v>
      </c>
      <c r="C279" s="50">
        <v>1989</v>
      </c>
      <c r="D279" s="51" t="s">
        <v>91</v>
      </c>
      <c r="E279" s="51" t="s">
        <v>91</v>
      </c>
      <c r="F279" s="48"/>
      <c r="G279" s="48"/>
      <c r="H279" s="48" t="s">
        <v>584</v>
      </c>
      <c r="I279" s="52" t="s">
        <v>363</v>
      </c>
      <c r="J279" s="53">
        <v>5</v>
      </c>
      <c r="K279" s="90"/>
      <c r="L279" s="90" t="s">
        <v>711</v>
      </c>
      <c r="M279" s="162"/>
      <c r="N279" s="90"/>
      <c r="O279" s="53"/>
      <c r="P279" s="54">
        <v>425000</v>
      </c>
      <c r="Q279" s="54">
        <f t="shared" si="4"/>
        <v>505835</v>
      </c>
      <c r="R279" s="22"/>
      <c r="S279" s="30"/>
      <c r="T279" s="111"/>
      <c r="U279" s="15"/>
    </row>
    <row r="280" spans="1:23" s="14" customFormat="1" ht="15.75" customHeight="1" x14ac:dyDescent="0.3">
      <c r="A280" s="24" t="s">
        <v>30</v>
      </c>
      <c r="B280" s="25" t="s">
        <v>151</v>
      </c>
      <c r="C280" s="26">
        <v>1989</v>
      </c>
      <c r="D280" s="27" t="s">
        <v>13</v>
      </c>
      <c r="E280" s="27" t="s">
        <v>344</v>
      </c>
      <c r="F280" s="24"/>
      <c r="G280" s="24"/>
      <c r="H280" s="24" t="s">
        <v>592</v>
      </c>
      <c r="I280" s="28" t="s">
        <v>184</v>
      </c>
      <c r="J280" s="29">
        <v>6</v>
      </c>
      <c r="K280" s="88"/>
      <c r="L280" s="88"/>
      <c r="M280" s="165"/>
      <c r="N280" s="88"/>
      <c r="O280" s="29"/>
      <c r="P280" s="30">
        <v>110000</v>
      </c>
      <c r="Q280" s="22">
        <f t="shared" si="4"/>
        <v>136741</v>
      </c>
      <c r="R280" s="22"/>
      <c r="S280" s="30"/>
      <c r="T280" s="111"/>
      <c r="U280" s="15"/>
    </row>
    <row r="281" spans="1:23" s="14" customFormat="1" ht="15.75" customHeight="1" x14ac:dyDescent="0.3">
      <c r="A281" s="150" t="s">
        <v>81</v>
      </c>
      <c r="B281" s="149" t="s">
        <v>152</v>
      </c>
      <c r="C281" s="155">
        <v>1990</v>
      </c>
      <c r="D281" s="156" t="s">
        <v>12</v>
      </c>
      <c r="E281" s="156" t="s">
        <v>345</v>
      </c>
      <c r="F281" s="150"/>
      <c r="G281" s="150"/>
      <c r="H281" s="150" t="s">
        <v>586</v>
      </c>
      <c r="I281" s="106" t="s">
        <v>520</v>
      </c>
      <c r="J281" s="157">
        <v>1</v>
      </c>
      <c r="K281" s="107" t="s">
        <v>456</v>
      </c>
      <c r="L281" s="107" t="s">
        <v>572</v>
      </c>
      <c r="M281" s="166"/>
      <c r="N281" s="107"/>
      <c r="O281" s="157"/>
      <c r="P281" s="108">
        <v>125000</v>
      </c>
      <c r="Q281" s="108">
        <f t="shared" si="4"/>
        <v>125000</v>
      </c>
      <c r="R281" s="22"/>
      <c r="S281" s="30"/>
      <c r="T281" s="112"/>
      <c r="U281" s="15"/>
    </row>
    <row r="282" spans="1:23" s="32" customFormat="1" ht="15.75" customHeight="1" x14ac:dyDescent="0.3">
      <c r="A282" s="24" t="s">
        <v>81</v>
      </c>
      <c r="B282" s="25" t="s">
        <v>152</v>
      </c>
      <c r="C282" s="26">
        <v>1990</v>
      </c>
      <c r="D282" s="27" t="s">
        <v>12</v>
      </c>
      <c r="E282" s="27" t="s">
        <v>545</v>
      </c>
      <c r="F282" s="24"/>
      <c r="G282" s="24"/>
      <c r="H282" s="24" t="s">
        <v>567</v>
      </c>
      <c r="I282" s="28" t="s">
        <v>514</v>
      </c>
      <c r="J282" s="29">
        <v>2</v>
      </c>
      <c r="K282" s="88"/>
      <c r="L282" s="88"/>
      <c r="M282" s="165"/>
      <c r="N282" s="88"/>
      <c r="O282" s="29"/>
      <c r="P282" s="30">
        <v>400000</v>
      </c>
      <c r="Q282" s="22">
        <f t="shared" si="4"/>
        <v>417800</v>
      </c>
      <c r="R282" s="22"/>
      <c r="S282" s="30"/>
      <c r="T282" s="112"/>
      <c r="U282" s="15"/>
      <c r="V282" s="14"/>
      <c r="W282" s="14"/>
    </row>
    <row r="283" spans="1:23" s="14" customFormat="1" ht="15.75" customHeight="1" x14ac:dyDescent="0.3">
      <c r="A283" s="24" t="s">
        <v>81</v>
      </c>
      <c r="B283" s="25" t="s">
        <v>152</v>
      </c>
      <c r="C283" s="26">
        <v>1990</v>
      </c>
      <c r="D283" s="27" t="s">
        <v>0</v>
      </c>
      <c r="E283" s="19" t="s">
        <v>345</v>
      </c>
      <c r="F283" s="17"/>
      <c r="G283" s="17"/>
      <c r="H283" s="17" t="s">
        <v>602</v>
      </c>
      <c r="I283" s="28" t="s">
        <v>426</v>
      </c>
      <c r="J283" s="29">
        <v>3</v>
      </c>
      <c r="K283" s="88"/>
      <c r="L283" s="88"/>
      <c r="M283" s="165"/>
      <c r="N283" s="88"/>
      <c r="O283" s="29"/>
      <c r="P283" s="30">
        <v>20000</v>
      </c>
      <c r="Q283" s="22">
        <f t="shared" si="4"/>
        <v>21818</v>
      </c>
      <c r="R283" s="22"/>
      <c r="S283" s="30"/>
      <c r="T283" s="112" t="s">
        <v>428</v>
      </c>
      <c r="U283" s="15"/>
      <c r="V283" s="32"/>
      <c r="W283" s="32"/>
    </row>
    <row r="284" spans="1:23" s="14" customFormat="1" ht="15.75" customHeight="1" x14ac:dyDescent="0.3">
      <c r="A284" s="24" t="s">
        <v>81</v>
      </c>
      <c r="B284" s="25" t="s">
        <v>152</v>
      </c>
      <c r="C284" s="26">
        <v>1990</v>
      </c>
      <c r="D284" s="27" t="s">
        <v>0</v>
      </c>
      <c r="E284" s="19" t="s">
        <v>345</v>
      </c>
      <c r="F284" s="17"/>
      <c r="G284" s="17"/>
      <c r="H284" s="17" t="s">
        <v>580</v>
      </c>
      <c r="I284" s="28" t="s">
        <v>284</v>
      </c>
      <c r="J284" s="29">
        <v>3</v>
      </c>
      <c r="K284" s="88"/>
      <c r="L284" s="88"/>
      <c r="M284" s="165"/>
      <c r="N284" s="88"/>
      <c r="O284" s="29"/>
      <c r="P284" s="30">
        <v>80000</v>
      </c>
      <c r="Q284" s="22">
        <f t="shared" si="4"/>
        <v>87272</v>
      </c>
      <c r="R284" s="22"/>
      <c r="S284" s="30"/>
      <c r="T284" s="112"/>
      <c r="U284" s="15"/>
      <c r="V284" s="32"/>
      <c r="W284" s="32"/>
    </row>
    <row r="285" spans="1:23" s="14" customFormat="1" ht="15.75" customHeight="1" x14ac:dyDescent="0.3">
      <c r="A285" s="24" t="s">
        <v>81</v>
      </c>
      <c r="B285" s="25" t="s">
        <v>152</v>
      </c>
      <c r="C285" s="26">
        <v>1990</v>
      </c>
      <c r="D285" s="27" t="s">
        <v>87</v>
      </c>
      <c r="E285" s="27" t="s">
        <v>87</v>
      </c>
      <c r="F285" s="24"/>
      <c r="G285" s="24"/>
      <c r="H285" s="24" t="s">
        <v>569</v>
      </c>
      <c r="I285" s="28" t="s">
        <v>2</v>
      </c>
      <c r="J285" s="29">
        <v>5</v>
      </c>
      <c r="K285" s="88"/>
      <c r="L285" s="88"/>
      <c r="M285" s="165"/>
      <c r="N285" s="88"/>
      <c r="O285" s="29"/>
      <c r="P285" s="30">
        <v>80709</v>
      </c>
      <c r="Q285" s="22">
        <f t="shared" si="4"/>
        <v>96059.851800000004</v>
      </c>
      <c r="R285" s="22"/>
      <c r="S285" s="30"/>
      <c r="T285" s="112"/>
      <c r="U285" s="15"/>
    </row>
    <row r="286" spans="1:23" s="14" customFormat="1" ht="15.75" customHeight="1" x14ac:dyDescent="0.3">
      <c r="A286" s="24" t="s">
        <v>81</v>
      </c>
      <c r="B286" s="21" t="s">
        <v>152</v>
      </c>
      <c r="C286" s="18">
        <v>1990</v>
      </c>
      <c r="D286" s="19" t="s">
        <v>13</v>
      </c>
      <c r="E286" s="27" t="s">
        <v>344</v>
      </c>
      <c r="F286" s="24"/>
      <c r="G286" s="24"/>
      <c r="H286" s="24" t="s">
        <v>592</v>
      </c>
      <c r="I286" s="23" t="s">
        <v>184</v>
      </c>
      <c r="J286" s="20">
        <v>6</v>
      </c>
      <c r="K286" s="89"/>
      <c r="L286" s="89"/>
      <c r="M286" s="163"/>
      <c r="N286" s="89"/>
      <c r="O286" s="20"/>
      <c r="P286" s="30">
        <v>194400</v>
      </c>
      <c r="Q286" s="22">
        <f t="shared" si="4"/>
        <v>241658.64</v>
      </c>
      <c r="R286" s="22"/>
      <c r="S286" s="30"/>
      <c r="T286" s="112"/>
      <c r="U286" s="15"/>
    </row>
    <row r="287" spans="1:23" s="14" customFormat="1" ht="15.75" customHeight="1" x14ac:dyDescent="0.3">
      <c r="A287" s="48" t="s">
        <v>81</v>
      </c>
      <c r="B287" s="49" t="s">
        <v>152</v>
      </c>
      <c r="C287" s="50">
        <v>1990</v>
      </c>
      <c r="D287" s="51" t="s">
        <v>12</v>
      </c>
      <c r="E287" s="51" t="s">
        <v>344</v>
      </c>
      <c r="F287" s="48"/>
      <c r="G287" s="48"/>
      <c r="H287" s="48" t="s">
        <v>598</v>
      </c>
      <c r="I287" s="52" t="s">
        <v>294</v>
      </c>
      <c r="J287" s="53">
        <v>6</v>
      </c>
      <c r="K287" s="90"/>
      <c r="L287" s="90" t="s">
        <v>711</v>
      </c>
      <c r="M287" s="162"/>
      <c r="N287" s="90"/>
      <c r="O287" s="53"/>
      <c r="P287" s="54">
        <v>540000</v>
      </c>
      <c r="Q287" s="54">
        <f t="shared" si="4"/>
        <v>671274</v>
      </c>
      <c r="R287" s="22"/>
      <c r="S287" s="30"/>
      <c r="T287" s="112"/>
      <c r="U287" s="15"/>
    </row>
    <row r="288" spans="1:23" s="32" customFormat="1" ht="15.75" customHeight="1" x14ac:dyDescent="0.3">
      <c r="A288" s="150" t="s">
        <v>60</v>
      </c>
      <c r="B288" s="61" t="s">
        <v>154</v>
      </c>
      <c r="C288" s="62">
        <v>1990</v>
      </c>
      <c r="D288" s="63" t="s">
        <v>87</v>
      </c>
      <c r="E288" s="63" t="s">
        <v>344</v>
      </c>
      <c r="F288" s="60"/>
      <c r="G288" s="60"/>
      <c r="H288" s="60" t="s">
        <v>562</v>
      </c>
      <c r="I288" s="64" t="s">
        <v>257</v>
      </c>
      <c r="J288" s="65">
        <v>1</v>
      </c>
      <c r="K288" s="86" t="s">
        <v>456</v>
      </c>
      <c r="L288" s="174" t="s">
        <v>609</v>
      </c>
      <c r="M288" s="164">
        <v>1866305</v>
      </c>
      <c r="N288" s="86"/>
      <c r="O288" s="65"/>
      <c r="P288" s="66">
        <v>1086115</v>
      </c>
      <c r="Q288" s="66">
        <f t="shared" si="4"/>
        <v>1086115</v>
      </c>
      <c r="R288" s="22"/>
      <c r="S288" s="30" t="s">
        <v>437</v>
      </c>
      <c r="T288" s="111"/>
      <c r="U288" s="15"/>
    </row>
    <row r="289" spans="1:21" s="32" customFormat="1" ht="15.75" customHeight="1" x14ac:dyDescent="0.3">
      <c r="A289" s="60" t="s">
        <v>60</v>
      </c>
      <c r="B289" s="61" t="s">
        <v>154</v>
      </c>
      <c r="C289" s="62">
        <v>1990</v>
      </c>
      <c r="D289" s="63" t="s">
        <v>0</v>
      </c>
      <c r="E289" s="63" t="s">
        <v>344</v>
      </c>
      <c r="F289" s="60"/>
      <c r="G289" s="60"/>
      <c r="H289" s="60" t="s">
        <v>576</v>
      </c>
      <c r="I289" s="64" t="s">
        <v>326</v>
      </c>
      <c r="J289" s="65">
        <v>1</v>
      </c>
      <c r="K289" s="86" t="s">
        <v>456</v>
      </c>
      <c r="L289" s="86" t="s">
        <v>610</v>
      </c>
      <c r="M289" s="164">
        <v>280102</v>
      </c>
      <c r="N289" s="86"/>
      <c r="O289" s="65"/>
      <c r="P289" s="66">
        <v>100000</v>
      </c>
      <c r="Q289" s="66">
        <f t="shared" si="4"/>
        <v>100000</v>
      </c>
      <c r="R289" s="22"/>
      <c r="S289" s="30" t="s">
        <v>445</v>
      </c>
      <c r="T289" s="111"/>
      <c r="U289" s="15"/>
    </row>
    <row r="290" spans="1:21" s="32" customFormat="1" ht="15.75" customHeight="1" x14ac:dyDescent="0.3">
      <c r="A290" s="60" t="s">
        <v>60</v>
      </c>
      <c r="B290" s="61" t="s">
        <v>154</v>
      </c>
      <c r="C290" s="62">
        <v>1990</v>
      </c>
      <c r="D290" s="63" t="s">
        <v>12</v>
      </c>
      <c r="E290" s="63" t="s">
        <v>344</v>
      </c>
      <c r="F290" s="60" t="s">
        <v>544</v>
      </c>
      <c r="G290" s="60"/>
      <c r="H290" s="60" t="s">
        <v>567</v>
      </c>
      <c r="I290" s="64" t="s">
        <v>373</v>
      </c>
      <c r="J290" s="65">
        <v>1</v>
      </c>
      <c r="K290" s="86" t="s">
        <v>456</v>
      </c>
      <c r="L290" s="86" t="s">
        <v>587</v>
      </c>
      <c r="M290" s="164">
        <v>493880</v>
      </c>
      <c r="N290" s="86"/>
      <c r="O290" s="65"/>
      <c r="P290" s="66">
        <v>493880</v>
      </c>
      <c r="Q290" s="66">
        <f t="shared" si="4"/>
        <v>493880</v>
      </c>
      <c r="R290" s="22"/>
      <c r="S290" s="30" t="s">
        <v>436</v>
      </c>
      <c r="T290" s="111"/>
      <c r="U290" s="15"/>
    </row>
    <row r="291" spans="1:21" s="32" customFormat="1" ht="15.75" customHeight="1" x14ac:dyDescent="0.3">
      <c r="A291" s="24" t="s">
        <v>60</v>
      </c>
      <c r="B291" s="25" t="s">
        <v>154</v>
      </c>
      <c r="C291" s="26">
        <v>1990</v>
      </c>
      <c r="D291" s="27" t="s">
        <v>348</v>
      </c>
      <c r="E291" s="19" t="s">
        <v>345</v>
      </c>
      <c r="F291" s="17"/>
      <c r="G291" s="17"/>
      <c r="H291" s="17" t="s">
        <v>595</v>
      </c>
      <c r="I291" s="28" t="s">
        <v>199</v>
      </c>
      <c r="J291" s="29">
        <v>1</v>
      </c>
      <c r="K291" s="88"/>
      <c r="L291" s="88"/>
      <c r="M291" s="165"/>
      <c r="N291" s="88"/>
      <c r="O291" s="29"/>
      <c r="P291" s="30">
        <v>50000</v>
      </c>
      <c r="Q291" s="22">
        <f t="shared" si="4"/>
        <v>50000</v>
      </c>
      <c r="R291" s="22"/>
      <c r="S291" s="30" t="s">
        <v>486</v>
      </c>
      <c r="T291" s="111" t="s">
        <v>487</v>
      </c>
      <c r="U291" s="15"/>
    </row>
    <row r="292" spans="1:21" s="32" customFormat="1" ht="15.75" customHeight="1" x14ac:dyDescent="0.3">
      <c r="A292" s="24" t="s">
        <v>60</v>
      </c>
      <c r="B292" s="25" t="s">
        <v>154</v>
      </c>
      <c r="C292" s="26">
        <v>1990</v>
      </c>
      <c r="D292" s="27" t="s">
        <v>12</v>
      </c>
      <c r="E292" s="27" t="s">
        <v>345</v>
      </c>
      <c r="F292" s="24"/>
      <c r="G292" s="24"/>
      <c r="H292" s="24" t="s">
        <v>586</v>
      </c>
      <c r="I292" s="28" t="s">
        <v>520</v>
      </c>
      <c r="J292" s="29">
        <v>1</v>
      </c>
      <c r="K292" s="88"/>
      <c r="L292" s="88"/>
      <c r="M292" s="165"/>
      <c r="N292" s="88"/>
      <c r="O292" s="29"/>
      <c r="P292" s="30">
        <v>150000</v>
      </c>
      <c r="Q292" s="22">
        <f t="shared" si="4"/>
        <v>150000</v>
      </c>
      <c r="R292" s="22"/>
      <c r="S292" s="30" t="s">
        <v>448</v>
      </c>
      <c r="T292" s="111"/>
      <c r="U292" s="15"/>
    </row>
    <row r="293" spans="1:21" s="32" customFormat="1" ht="15.75" customHeight="1" x14ac:dyDescent="0.3">
      <c r="A293" s="24" t="s">
        <v>60</v>
      </c>
      <c r="B293" s="25" t="s">
        <v>154</v>
      </c>
      <c r="C293" s="26">
        <v>1990</v>
      </c>
      <c r="D293" s="27" t="s">
        <v>12</v>
      </c>
      <c r="E293" s="27" t="s">
        <v>344</v>
      </c>
      <c r="F293" s="24"/>
      <c r="G293" s="24"/>
      <c r="H293" s="24" t="s">
        <v>595</v>
      </c>
      <c r="I293" s="28" t="s">
        <v>245</v>
      </c>
      <c r="J293" s="29">
        <v>2</v>
      </c>
      <c r="K293" s="88"/>
      <c r="L293" s="88"/>
      <c r="M293" s="165"/>
      <c r="N293" s="88"/>
      <c r="O293" s="29"/>
      <c r="P293" s="30">
        <v>700000</v>
      </c>
      <c r="Q293" s="22">
        <f t="shared" si="4"/>
        <v>731150</v>
      </c>
      <c r="R293" s="22"/>
      <c r="S293" s="30"/>
      <c r="T293" s="111"/>
      <c r="U293" s="15"/>
    </row>
    <row r="294" spans="1:21" s="32" customFormat="1" ht="15.75" customHeight="1" x14ac:dyDescent="0.3">
      <c r="A294" s="24" t="s">
        <v>60</v>
      </c>
      <c r="B294" s="25" t="s">
        <v>154</v>
      </c>
      <c r="C294" s="26">
        <v>1990</v>
      </c>
      <c r="D294" s="27" t="s">
        <v>0</v>
      </c>
      <c r="E294" s="19" t="s">
        <v>345</v>
      </c>
      <c r="F294" s="17"/>
      <c r="G294" s="17"/>
      <c r="H294" s="17" t="s">
        <v>602</v>
      </c>
      <c r="I294" s="28" t="s">
        <v>328</v>
      </c>
      <c r="J294" s="29">
        <v>3</v>
      </c>
      <c r="K294" s="88"/>
      <c r="L294" s="88"/>
      <c r="M294" s="165"/>
      <c r="N294" s="88"/>
      <c r="O294" s="29"/>
      <c r="P294" s="30">
        <v>30000</v>
      </c>
      <c r="Q294" s="22">
        <f t="shared" si="4"/>
        <v>32727</v>
      </c>
      <c r="R294" s="22"/>
      <c r="S294" s="30"/>
      <c r="T294" s="111"/>
      <c r="U294" s="15"/>
    </row>
    <row r="295" spans="1:21" s="32" customFormat="1" ht="15.75" customHeight="1" x14ac:dyDescent="0.3">
      <c r="A295" s="48" t="s">
        <v>60</v>
      </c>
      <c r="B295" s="49" t="s">
        <v>154</v>
      </c>
      <c r="C295" s="50">
        <v>1990</v>
      </c>
      <c r="D295" s="51" t="s">
        <v>91</v>
      </c>
      <c r="E295" s="51" t="s">
        <v>91</v>
      </c>
      <c r="F295" s="48"/>
      <c r="G295" s="48"/>
      <c r="H295" s="48" t="s">
        <v>584</v>
      </c>
      <c r="I295" s="52" t="s">
        <v>363</v>
      </c>
      <c r="J295" s="53">
        <v>3</v>
      </c>
      <c r="K295" s="90"/>
      <c r="L295" s="90" t="s">
        <v>711</v>
      </c>
      <c r="M295" s="162"/>
      <c r="N295" s="90"/>
      <c r="O295" s="53"/>
      <c r="P295" s="54">
        <v>800000</v>
      </c>
      <c r="Q295" s="54">
        <f t="shared" si="4"/>
        <v>872720</v>
      </c>
      <c r="R295" s="22"/>
      <c r="S295" s="30"/>
      <c r="T295" s="111"/>
      <c r="U295" s="15"/>
    </row>
    <row r="296" spans="1:21" s="32" customFormat="1" ht="15.75" customHeight="1" x14ac:dyDescent="0.3">
      <c r="A296" s="24" t="s">
        <v>60</v>
      </c>
      <c r="B296" s="25" t="s">
        <v>154</v>
      </c>
      <c r="C296" s="26">
        <v>1990</v>
      </c>
      <c r="D296" s="27" t="s">
        <v>13</v>
      </c>
      <c r="E296" s="27" t="s">
        <v>344</v>
      </c>
      <c r="F296" s="24"/>
      <c r="G296" s="24"/>
      <c r="H296" s="24" t="s">
        <v>592</v>
      </c>
      <c r="I296" s="28" t="s">
        <v>184</v>
      </c>
      <c r="J296" s="29">
        <v>6</v>
      </c>
      <c r="K296" s="88"/>
      <c r="L296" s="88"/>
      <c r="M296" s="165"/>
      <c r="N296" s="88"/>
      <c r="O296" s="29"/>
      <c r="P296" s="30">
        <v>300000</v>
      </c>
      <c r="Q296" s="22">
        <f t="shared" si="4"/>
        <v>372930</v>
      </c>
      <c r="R296" s="22"/>
      <c r="S296" s="30"/>
      <c r="T296" s="111"/>
      <c r="U296" s="15"/>
    </row>
    <row r="297" spans="1:21" s="32" customFormat="1" ht="15.75" customHeight="1" x14ac:dyDescent="0.3">
      <c r="A297" s="24" t="s">
        <v>60</v>
      </c>
      <c r="B297" s="25" t="s">
        <v>154</v>
      </c>
      <c r="C297" s="26">
        <v>1990</v>
      </c>
      <c r="D297" s="27" t="s">
        <v>12</v>
      </c>
      <c r="E297" s="27" t="s">
        <v>545</v>
      </c>
      <c r="F297" s="24"/>
      <c r="G297" s="24"/>
      <c r="H297" s="24" t="s">
        <v>567</v>
      </c>
      <c r="I297" s="28" t="s">
        <v>518</v>
      </c>
      <c r="J297" s="29">
        <v>6</v>
      </c>
      <c r="K297" s="88"/>
      <c r="L297" s="88"/>
      <c r="M297" s="165"/>
      <c r="N297" s="88"/>
      <c r="O297" s="29"/>
      <c r="P297" s="30">
        <v>500000</v>
      </c>
      <c r="Q297" s="22">
        <f t="shared" si="4"/>
        <v>621550</v>
      </c>
      <c r="R297" s="22"/>
      <c r="S297" s="30"/>
      <c r="T297" s="111"/>
      <c r="U297" s="15"/>
    </row>
    <row r="298" spans="1:21" s="32" customFormat="1" ht="15.75" customHeight="1" x14ac:dyDescent="0.3">
      <c r="A298" s="24" t="s">
        <v>61</v>
      </c>
      <c r="B298" s="25" t="s">
        <v>153</v>
      </c>
      <c r="C298" s="26">
        <v>1990</v>
      </c>
      <c r="D298" s="27" t="s">
        <v>12</v>
      </c>
      <c r="E298" s="27" t="s">
        <v>345</v>
      </c>
      <c r="F298" s="24"/>
      <c r="G298" s="24"/>
      <c r="H298" s="24" t="s">
        <v>586</v>
      </c>
      <c r="I298" s="28" t="s">
        <v>520</v>
      </c>
      <c r="J298" s="29">
        <v>1</v>
      </c>
      <c r="K298" s="88"/>
      <c r="L298" s="88"/>
      <c r="M298" s="165"/>
      <c r="N298" s="88"/>
      <c r="O298" s="29"/>
      <c r="P298" s="30">
        <v>125000</v>
      </c>
      <c r="Q298" s="22">
        <f t="shared" si="4"/>
        <v>125000</v>
      </c>
      <c r="R298" s="22"/>
      <c r="S298" s="30" t="s">
        <v>448</v>
      </c>
      <c r="T298" s="111"/>
      <c r="U298" s="15"/>
    </row>
    <row r="299" spans="1:21" s="32" customFormat="1" ht="15.75" customHeight="1" x14ac:dyDescent="0.3">
      <c r="A299" s="24" t="s">
        <v>61</v>
      </c>
      <c r="B299" s="25" t="s">
        <v>153</v>
      </c>
      <c r="C299" s="26">
        <v>1990</v>
      </c>
      <c r="D299" s="27" t="s">
        <v>12</v>
      </c>
      <c r="E299" s="27" t="s">
        <v>344</v>
      </c>
      <c r="F299" s="24"/>
      <c r="G299" s="24"/>
      <c r="H299" s="24" t="s">
        <v>595</v>
      </c>
      <c r="I299" s="28" t="s">
        <v>245</v>
      </c>
      <c r="J299" s="29">
        <v>2</v>
      </c>
      <c r="K299" s="88"/>
      <c r="L299" s="88"/>
      <c r="M299" s="165"/>
      <c r="N299" s="88"/>
      <c r="O299" s="29"/>
      <c r="P299" s="30">
        <v>700000</v>
      </c>
      <c r="Q299" s="22">
        <f t="shared" si="4"/>
        <v>731150</v>
      </c>
      <c r="R299" s="22"/>
      <c r="S299" s="30"/>
      <c r="T299" s="111"/>
      <c r="U299" s="15"/>
    </row>
    <row r="300" spans="1:21" s="32" customFormat="1" ht="15.75" customHeight="1" x14ac:dyDescent="0.3">
      <c r="A300" s="48" t="s">
        <v>61</v>
      </c>
      <c r="B300" s="49" t="s">
        <v>153</v>
      </c>
      <c r="C300" s="50">
        <v>1990</v>
      </c>
      <c r="D300" s="51" t="s">
        <v>348</v>
      </c>
      <c r="E300" s="51" t="s">
        <v>344</v>
      </c>
      <c r="F300" s="48"/>
      <c r="G300" s="48"/>
      <c r="H300" s="48" t="s">
        <v>595</v>
      </c>
      <c r="I300" s="52" t="s">
        <v>260</v>
      </c>
      <c r="J300" s="53">
        <v>2</v>
      </c>
      <c r="K300" s="90"/>
      <c r="L300" s="90" t="s">
        <v>711</v>
      </c>
      <c r="M300" s="162"/>
      <c r="N300" s="90"/>
      <c r="O300" s="53"/>
      <c r="P300" s="54">
        <v>160000</v>
      </c>
      <c r="Q300" s="54">
        <f t="shared" si="4"/>
        <v>167120</v>
      </c>
      <c r="R300" s="22"/>
      <c r="S300" s="30"/>
      <c r="T300" s="111"/>
      <c r="U300" s="15"/>
    </row>
    <row r="301" spans="1:21" s="32" customFormat="1" ht="15.75" customHeight="1" x14ac:dyDescent="0.3">
      <c r="A301" s="48" t="s">
        <v>61</v>
      </c>
      <c r="B301" s="49" t="s">
        <v>153</v>
      </c>
      <c r="C301" s="50">
        <v>1990</v>
      </c>
      <c r="D301" s="51" t="s">
        <v>91</v>
      </c>
      <c r="E301" s="51" t="s">
        <v>91</v>
      </c>
      <c r="F301" s="48"/>
      <c r="G301" s="48"/>
      <c r="H301" s="48" t="s">
        <v>584</v>
      </c>
      <c r="I301" s="52" t="s">
        <v>363</v>
      </c>
      <c r="J301" s="53">
        <v>3</v>
      </c>
      <c r="K301" s="90"/>
      <c r="L301" s="90" t="s">
        <v>711</v>
      </c>
      <c r="M301" s="162"/>
      <c r="N301" s="90"/>
      <c r="O301" s="53"/>
      <c r="P301" s="54">
        <v>650000</v>
      </c>
      <c r="Q301" s="54">
        <f t="shared" si="4"/>
        <v>709085</v>
      </c>
      <c r="R301" s="22"/>
      <c r="S301" s="30"/>
      <c r="T301" s="111"/>
      <c r="U301" s="15"/>
    </row>
    <row r="302" spans="1:21" s="32" customFormat="1" ht="15.75" customHeight="1" x14ac:dyDescent="0.3">
      <c r="A302" s="24" t="s">
        <v>61</v>
      </c>
      <c r="B302" s="25" t="s">
        <v>153</v>
      </c>
      <c r="C302" s="26">
        <v>1990</v>
      </c>
      <c r="D302" s="27" t="s">
        <v>0</v>
      </c>
      <c r="E302" s="19" t="s">
        <v>345</v>
      </c>
      <c r="F302" s="17"/>
      <c r="G302" s="17"/>
      <c r="H302" s="17" t="s">
        <v>580</v>
      </c>
      <c r="I302" s="28" t="s">
        <v>283</v>
      </c>
      <c r="J302" s="29">
        <v>4</v>
      </c>
      <c r="K302" s="88"/>
      <c r="L302" s="88"/>
      <c r="M302" s="165"/>
      <c r="N302" s="88"/>
      <c r="O302" s="29"/>
      <c r="P302" s="30">
        <v>50000</v>
      </c>
      <c r="Q302" s="22">
        <f t="shared" si="4"/>
        <v>56975</v>
      </c>
      <c r="R302" s="22"/>
      <c r="S302" s="30"/>
      <c r="T302" s="111"/>
      <c r="U302" s="15"/>
    </row>
    <row r="303" spans="1:21" s="32" customFormat="1" ht="15.75" customHeight="1" x14ac:dyDescent="0.3">
      <c r="A303" s="24" t="s">
        <v>61</v>
      </c>
      <c r="B303" s="25" t="s">
        <v>153</v>
      </c>
      <c r="C303" s="26">
        <v>1990</v>
      </c>
      <c r="D303" s="27" t="s">
        <v>13</v>
      </c>
      <c r="E303" s="27" t="s">
        <v>344</v>
      </c>
      <c r="F303" s="24"/>
      <c r="G303" s="24"/>
      <c r="H303" s="24" t="s">
        <v>592</v>
      </c>
      <c r="I303" s="28" t="s">
        <v>184</v>
      </c>
      <c r="J303" s="29">
        <v>6</v>
      </c>
      <c r="K303" s="88"/>
      <c r="L303" s="88"/>
      <c r="M303" s="165"/>
      <c r="N303" s="88"/>
      <c r="O303" s="29"/>
      <c r="P303" s="30">
        <v>166000</v>
      </c>
      <c r="Q303" s="22">
        <f t="shared" si="4"/>
        <v>206354.6</v>
      </c>
      <c r="R303" s="22"/>
      <c r="S303" s="30"/>
      <c r="T303" s="111"/>
      <c r="U303" s="15"/>
    </row>
    <row r="304" spans="1:21" s="32" customFormat="1" ht="15.75" customHeight="1" x14ac:dyDescent="0.3">
      <c r="A304" s="24" t="s">
        <v>50</v>
      </c>
      <c r="B304" s="25" t="s">
        <v>155</v>
      </c>
      <c r="C304" s="26">
        <v>1973</v>
      </c>
      <c r="D304" s="27" t="s">
        <v>12</v>
      </c>
      <c r="E304" s="27" t="s">
        <v>545</v>
      </c>
      <c r="F304" s="24"/>
      <c r="G304" s="24"/>
      <c r="H304" s="24" t="s">
        <v>567</v>
      </c>
      <c r="I304" s="28" t="s">
        <v>512</v>
      </c>
      <c r="J304" s="29">
        <v>1</v>
      </c>
      <c r="K304" s="88" t="s">
        <v>456</v>
      </c>
      <c r="L304" s="88" t="s">
        <v>572</v>
      </c>
      <c r="M304" s="165">
        <v>400000</v>
      </c>
      <c r="N304" s="88"/>
      <c r="O304" s="29"/>
      <c r="P304" s="30">
        <v>400000</v>
      </c>
      <c r="Q304" s="22">
        <f t="shared" si="4"/>
        <v>400000</v>
      </c>
      <c r="R304" s="22"/>
      <c r="S304" s="30"/>
      <c r="T304" s="111"/>
      <c r="U304" s="15"/>
    </row>
    <row r="305" spans="1:21" s="32" customFormat="1" ht="15.75" customHeight="1" x14ac:dyDescent="0.3">
      <c r="A305" s="24" t="s">
        <v>50</v>
      </c>
      <c r="B305" s="25" t="s">
        <v>155</v>
      </c>
      <c r="C305" s="26">
        <v>1973</v>
      </c>
      <c r="D305" s="27" t="s">
        <v>12</v>
      </c>
      <c r="E305" s="27" t="s">
        <v>345</v>
      </c>
      <c r="F305" s="24"/>
      <c r="G305" s="24"/>
      <c r="H305" s="24" t="s">
        <v>586</v>
      </c>
      <c r="I305" s="28" t="s">
        <v>520</v>
      </c>
      <c r="J305" s="29">
        <v>1</v>
      </c>
      <c r="K305" s="88"/>
      <c r="L305" s="88"/>
      <c r="M305" s="165"/>
      <c r="N305" s="88"/>
      <c r="O305" s="29"/>
      <c r="P305" s="30">
        <v>100000</v>
      </c>
      <c r="Q305" s="22">
        <f t="shared" si="4"/>
        <v>100000</v>
      </c>
      <c r="R305" s="22"/>
      <c r="S305" s="30" t="s">
        <v>448</v>
      </c>
      <c r="T305" s="111"/>
      <c r="U305" s="15"/>
    </row>
    <row r="306" spans="1:21" s="32" customFormat="1" ht="15.75" customHeight="1" x14ac:dyDescent="0.3">
      <c r="A306" s="24" t="s">
        <v>50</v>
      </c>
      <c r="B306" s="25" t="s">
        <v>155</v>
      </c>
      <c r="C306" s="26">
        <v>1973</v>
      </c>
      <c r="D306" s="27" t="s">
        <v>87</v>
      </c>
      <c r="E306" s="27" t="s">
        <v>345</v>
      </c>
      <c r="F306" s="24"/>
      <c r="G306" s="24"/>
      <c r="H306" s="24" t="s">
        <v>562</v>
      </c>
      <c r="I306" s="28" t="s">
        <v>89</v>
      </c>
      <c r="J306" s="29">
        <v>2</v>
      </c>
      <c r="K306" s="88"/>
      <c r="L306" s="88"/>
      <c r="M306" s="165"/>
      <c r="N306" s="88"/>
      <c r="O306" s="29"/>
      <c r="P306" s="30">
        <v>35280</v>
      </c>
      <c r="Q306" s="22">
        <f t="shared" si="4"/>
        <v>36849.96</v>
      </c>
      <c r="R306" s="22"/>
      <c r="S306" s="30"/>
      <c r="T306" s="111"/>
      <c r="U306" s="15"/>
    </row>
    <row r="307" spans="1:21" s="32" customFormat="1" ht="15.75" customHeight="1" x14ac:dyDescent="0.3">
      <c r="A307" s="48" t="s">
        <v>50</v>
      </c>
      <c r="B307" s="49" t="s">
        <v>155</v>
      </c>
      <c r="C307" s="50">
        <v>1973</v>
      </c>
      <c r="D307" s="51" t="s">
        <v>91</v>
      </c>
      <c r="E307" s="51" t="s">
        <v>91</v>
      </c>
      <c r="F307" s="48"/>
      <c r="G307" s="48"/>
      <c r="H307" s="48" t="s">
        <v>584</v>
      </c>
      <c r="I307" s="52" t="s">
        <v>363</v>
      </c>
      <c r="J307" s="53">
        <v>3</v>
      </c>
      <c r="K307" s="90"/>
      <c r="L307" s="90" t="s">
        <v>711</v>
      </c>
      <c r="M307" s="162"/>
      <c r="N307" s="90"/>
      <c r="O307" s="53"/>
      <c r="P307" s="54">
        <v>425000</v>
      </c>
      <c r="Q307" s="54">
        <f t="shared" si="4"/>
        <v>463632.5</v>
      </c>
      <c r="R307" s="22"/>
      <c r="S307" s="30"/>
      <c r="T307" s="111"/>
      <c r="U307" s="15"/>
    </row>
    <row r="308" spans="1:21" s="32" customFormat="1" ht="15.75" customHeight="1" x14ac:dyDescent="0.3">
      <c r="A308" s="24" t="s">
        <v>50</v>
      </c>
      <c r="B308" s="25" t="s">
        <v>155</v>
      </c>
      <c r="C308" s="26">
        <v>1973</v>
      </c>
      <c r="D308" s="27" t="s">
        <v>87</v>
      </c>
      <c r="E308" s="27" t="s">
        <v>87</v>
      </c>
      <c r="F308" s="24"/>
      <c r="G308" s="24"/>
      <c r="H308" s="24" t="s">
        <v>562</v>
      </c>
      <c r="I308" s="28" t="s">
        <v>259</v>
      </c>
      <c r="J308" s="29">
        <v>4</v>
      </c>
      <c r="K308" s="88"/>
      <c r="L308" s="88"/>
      <c r="M308" s="165"/>
      <c r="N308" s="88"/>
      <c r="O308" s="29"/>
      <c r="P308" s="30">
        <v>73538</v>
      </c>
      <c r="Q308" s="22">
        <f t="shared" si="4"/>
        <v>83796.551000000007</v>
      </c>
      <c r="R308" s="22"/>
      <c r="S308" s="30"/>
      <c r="T308" s="111"/>
      <c r="U308" s="15"/>
    </row>
    <row r="309" spans="1:21" s="32" customFormat="1" ht="15.75" customHeight="1" x14ac:dyDescent="0.3">
      <c r="A309" s="48" t="s">
        <v>50</v>
      </c>
      <c r="B309" s="49" t="s">
        <v>155</v>
      </c>
      <c r="C309" s="50">
        <v>1973</v>
      </c>
      <c r="D309" s="51" t="s">
        <v>12</v>
      </c>
      <c r="E309" s="51" t="s">
        <v>344</v>
      </c>
      <c r="F309" s="48"/>
      <c r="G309" s="48"/>
      <c r="H309" s="48" t="s">
        <v>560</v>
      </c>
      <c r="I309" s="52" t="s">
        <v>280</v>
      </c>
      <c r="J309" s="102">
        <v>5</v>
      </c>
      <c r="K309" s="90"/>
      <c r="L309" s="90" t="s">
        <v>711</v>
      </c>
      <c r="M309" s="162"/>
      <c r="N309" s="90"/>
      <c r="O309" s="53"/>
      <c r="P309" s="54">
        <v>7000000</v>
      </c>
      <c r="Q309" s="54">
        <f t="shared" si="4"/>
        <v>8331400</v>
      </c>
      <c r="R309" s="22"/>
      <c r="S309" s="30"/>
      <c r="T309" s="111"/>
      <c r="U309" s="15"/>
    </row>
    <row r="310" spans="1:21" s="32" customFormat="1" ht="15.75" customHeight="1" x14ac:dyDescent="0.3">
      <c r="A310" s="24" t="s">
        <v>50</v>
      </c>
      <c r="B310" s="25" t="s">
        <v>155</v>
      </c>
      <c r="C310" s="26">
        <v>1973</v>
      </c>
      <c r="D310" s="27" t="s">
        <v>87</v>
      </c>
      <c r="E310" s="27" t="s">
        <v>344</v>
      </c>
      <c r="F310" s="24"/>
      <c r="G310" s="24"/>
      <c r="H310" s="24" t="s">
        <v>562</v>
      </c>
      <c r="I310" s="28" t="s">
        <v>1</v>
      </c>
      <c r="J310" s="29">
        <v>6</v>
      </c>
      <c r="K310" s="88"/>
      <c r="L310" s="88"/>
      <c r="M310" s="165"/>
      <c r="N310" s="88"/>
      <c r="O310" s="29"/>
      <c r="P310" s="30">
        <v>419926</v>
      </c>
      <c r="Q310" s="22">
        <f t="shared" si="4"/>
        <v>522010.01060000004</v>
      </c>
      <c r="R310" s="22"/>
      <c r="S310" s="30"/>
      <c r="T310" s="111"/>
      <c r="U310" s="15"/>
    </row>
    <row r="311" spans="1:21" s="32" customFormat="1" ht="15.75" customHeight="1" x14ac:dyDescent="0.3">
      <c r="A311" s="24" t="s">
        <v>36</v>
      </c>
      <c r="B311" s="25" t="s">
        <v>156</v>
      </c>
      <c r="C311" s="26">
        <v>1973</v>
      </c>
      <c r="D311" s="27" t="s">
        <v>87</v>
      </c>
      <c r="E311" s="27" t="s">
        <v>344</v>
      </c>
      <c r="F311" s="24"/>
      <c r="G311" s="24"/>
      <c r="H311" s="24" t="s">
        <v>562</v>
      </c>
      <c r="I311" s="28" t="s">
        <v>286</v>
      </c>
      <c r="J311" s="29">
        <v>1</v>
      </c>
      <c r="K311" s="88"/>
      <c r="L311" s="88"/>
      <c r="M311" s="165"/>
      <c r="N311" s="88"/>
      <c r="O311" s="29" t="s">
        <v>459</v>
      </c>
      <c r="P311" s="30">
        <v>50000</v>
      </c>
      <c r="Q311" s="30">
        <f t="shared" si="4"/>
        <v>50000</v>
      </c>
      <c r="R311" s="22"/>
      <c r="S311" s="30" t="s">
        <v>460</v>
      </c>
      <c r="T311" s="111" t="s">
        <v>461</v>
      </c>
      <c r="U311" s="15"/>
    </row>
    <row r="312" spans="1:21" s="32" customFormat="1" ht="15.75" customHeight="1" x14ac:dyDescent="0.3">
      <c r="A312" s="24" t="s">
        <v>36</v>
      </c>
      <c r="B312" s="25" t="s">
        <v>156</v>
      </c>
      <c r="C312" s="26">
        <v>1973</v>
      </c>
      <c r="D312" s="27" t="s">
        <v>87</v>
      </c>
      <c r="E312" s="27" t="s">
        <v>344</v>
      </c>
      <c r="F312" s="24"/>
      <c r="G312" s="24"/>
      <c r="H312" s="24" t="s">
        <v>562</v>
      </c>
      <c r="I312" s="28" t="s">
        <v>287</v>
      </c>
      <c r="J312" s="29">
        <v>1</v>
      </c>
      <c r="K312" s="88"/>
      <c r="L312" s="88"/>
      <c r="M312" s="165"/>
      <c r="N312" s="88"/>
      <c r="O312" s="29"/>
      <c r="P312" s="30">
        <v>892462.72499999986</v>
      </c>
      <c r="Q312" s="22">
        <f t="shared" si="4"/>
        <v>892462.72499999986</v>
      </c>
      <c r="R312" s="22"/>
      <c r="S312" s="30" t="s">
        <v>460</v>
      </c>
      <c r="T312" s="111" t="s">
        <v>461</v>
      </c>
      <c r="U312" s="15"/>
    </row>
    <row r="313" spans="1:21" s="32" customFormat="1" ht="15.75" customHeight="1" x14ac:dyDescent="0.3">
      <c r="A313" s="24" t="s">
        <v>36</v>
      </c>
      <c r="B313" s="25" t="s">
        <v>156</v>
      </c>
      <c r="C313" s="26">
        <v>1973</v>
      </c>
      <c r="D313" s="27" t="s">
        <v>12</v>
      </c>
      <c r="E313" s="27" t="s">
        <v>345</v>
      </c>
      <c r="F313" s="24"/>
      <c r="G313" s="24"/>
      <c r="H313" s="24" t="s">
        <v>586</v>
      </c>
      <c r="I313" s="28" t="s">
        <v>520</v>
      </c>
      <c r="J313" s="29">
        <v>1</v>
      </c>
      <c r="K313" s="88"/>
      <c r="L313" s="88"/>
      <c r="M313" s="165"/>
      <c r="N313" s="88"/>
      <c r="O313" s="29"/>
      <c r="P313" s="30">
        <v>150000</v>
      </c>
      <c r="Q313" s="22">
        <f t="shared" si="4"/>
        <v>150000</v>
      </c>
      <c r="R313" s="22"/>
      <c r="S313" s="30" t="s">
        <v>448</v>
      </c>
      <c r="T313" s="111"/>
      <c r="U313" s="15"/>
    </row>
    <row r="314" spans="1:21" s="32" customFormat="1" ht="15.75" customHeight="1" x14ac:dyDescent="0.3">
      <c r="A314" s="24" t="s">
        <v>36</v>
      </c>
      <c r="B314" s="25" t="s">
        <v>156</v>
      </c>
      <c r="C314" s="26">
        <v>1973</v>
      </c>
      <c r="D314" s="27" t="s">
        <v>0</v>
      </c>
      <c r="E314" s="27" t="s">
        <v>344</v>
      </c>
      <c r="F314" s="24"/>
      <c r="G314" s="24"/>
      <c r="H314" s="24" t="s">
        <v>576</v>
      </c>
      <c r="I314" s="28" t="s">
        <v>326</v>
      </c>
      <c r="J314" s="29">
        <v>2</v>
      </c>
      <c r="K314" s="88"/>
      <c r="L314" s="88"/>
      <c r="M314" s="165"/>
      <c r="N314" s="88"/>
      <c r="O314" s="29"/>
      <c r="P314" s="30">
        <v>250000</v>
      </c>
      <c r="Q314" s="22">
        <f t="shared" si="4"/>
        <v>261125</v>
      </c>
      <c r="R314" s="22"/>
      <c r="S314" s="30"/>
      <c r="T314" s="111"/>
      <c r="U314" s="15"/>
    </row>
    <row r="315" spans="1:21" s="32" customFormat="1" ht="15.75" customHeight="1" x14ac:dyDescent="0.3">
      <c r="A315" s="17" t="s">
        <v>36</v>
      </c>
      <c r="B315" s="21" t="s">
        <v>156</v>
      </c>
      <c r="C315" s="18">
        <v>1973</v>
      </c>
      <c r="D315" s="19" t="s">
        <v>0</v>
      </c>
      <c r="E315" s="19" t="s">
        <v>344</v>
      </c>
      <c r="F315" s="17"/>
      <c r="G315" s="17"/>
      <c r="H315" s="17" t="s">
        <v>576</v>
      </c>
      <c r="I315" s="35" t="s">
        <v>319</v>
      </c>
      <c r="J315" s="20">
        <v>2</v>
      </c>
      <c r="K315" s="89"/>
      <c r="L315" s="89"/>
      <c r="M315" s="163"/>
      <c r="N315" s="89"/>
      <c r="O315" s="20"/>
      <c r="P315" s="22">
        <v>2500000</v>
      </c>
      <c r="Q315" s="22">
        <f t="shared" si="4"/>
        <v>2611250</v>
      </c>
      <c r="R315" s="22"/>
      <c r="S315" s="30"/>
      <c r="T315" s="111"/>
      <c r="U315" s="15"/>
    </row>
    <row r="316" spans="1:21" s="32" customFormat="1" ht="15.75" customHeight="1" x14ac:dyDescent="0.3">
      <c r="A316" s="24" t="s">
        <v>36</v>
      </c>
      <c r="B316" s="25" t="s">
        <v>156</v>
      </c>
      <c r="C316" s="26">
        <v>1973</v>
      </c>
      <c r="D316" s="27" t="s">
        <v>0</v>
      </c>
      <c r="E316" s="27" t="s">
        <v>344</v>
      </c>
      <c r="F316" s="24"/>
      <c r="G316" s="24"/>
      <c r="H316" s="24" t="s">
        <v>576</v>
      </c>
      <c r="I316" s="28" t="s">
        <v>200</v>
      </c>
      <c r="J316" s="29">
        <v>2</v>
      </c>
      <c r="K316" s="88"/>
      <c r="L316" s="88"/>
      <c r="M316" s="165"/>
      <c r="N316" s="88"/>
      <c r="O316" s="29"/>
      <c r="P316" s="30">
        <v>1000000</v>
      </c>
      <c r="Q316" s="22">
        <f t="shared" si="4"/>
        <v>1044500</v>
      </c>
      <c r="R316" s="22"/>
      <c r="S316" s="30"/>
      <c r="T316" s="111"/>
      <c r="U316" s="15"/>
    </row>
    <row r="317" spans="1:21" s="14" customFormat="1" ht="15.75" customHeight="1" x14ac:dyDescent="0.3">
      <c r="A317" s="17" t="s">
        <v>36</v>
      </c>
      <c r="B317" s="21" t="s">
        <v>156</v>
      </c>
      <c r="C317" s="18">
        <v>1973</v>
      </c>
      <c r="D317" s="19" t="s">
        <v>0</v>
      </c>
      <c r="E317" s="19" t="s">
        <v>345</v>
      </c>
      <c r="F317" s="17"/>
      <c r="G317" s="17"/>
      <c r="H317" s="17" t="s">
        <v>602</v>
      </c>
      <c r="I317" s="23" t="s">
        <v>327</v>
      </c>
      <c r="J317" s="20">
        <v>3</v>
      </c>
      <c r="K317" s="89"/>
      <c r="L317" s="89"/>
      <c r="M317" s="163"/>
      <c r="N317" s="89"/>
      <c r="O317" s="20"/>
      <c r="P317" s="22">
        <v>20000</v>
      </c>
      <c r="Q317" s="22">
        <f t="shared" si="4"/>
        <v>21818</v>
      </c>
      <c r="R317" s="22"/>
      <c r="S317" s="30"/>
      <c r="T317" s="111"/>
      <c r="U317" s="15"/>
    </row>
    <row r="318" spans="1:21" s="32" customFormat="1" ht="15.75" customHeight="1" x14ac:dyDescent="0.3">
      <c r="A318" s="17" t="s">
        <v>36</v>
      </c>
      <c r="B318" s="21" t="s">
        <v>156</v>
      </c>
      <c r="C318" s="18">
        <v>1973</v>
      </c>
      <c r="D318" s="19" t="s">
        <v>12</v>
      </c>
      <c r="E318" s="19" t="s">
        <v>545</v>
      </c>
      <c r="F318" s="17"/>
      <c r="G318" s="17"/>
      <c r="H318" s="24" t="s">
        <v>567</v>
      </c>
      <c r="I318" s="23" t="s">
        <v>515</v>
      </c>
      <c r="J318" s="20">
        <v>4</v>
      </c>
      <c r="K318" s="89"/>
      <c r="L318" s="89"/>
      <c r="M318" s="163"/>
      <c r="N318" s="89"/>
      <c r="O318" s="20"/>
      <c r="P318" s="22">
        <v>40000</v>
      </c>
      <c r="Q318" s="22">
        <f t="shared" si="4"/>
        <v>45580</v>
      </c>
      <c r="R318" s="22"/>
      <c r="S318" s="30"/>
      <c r="T318" s="111"/>
      <c r="U318" s="15"/>
    </row>
    <row r="319" spans="1:21" s="32" customFormat="1" ht="15.75" customHeight="1" x14ac:dyDescent="0.3">
      <c r="A319" s="48" t="s">
        <v>36</v>
      </c>
      <c r="B319" s="49" t="s">
        <v>156</v>
      </c>
      <c r="C319" s="50">
        <v>1973</v>
      </c>
      <c r="D319" s="51" t="s">
        <v>12</v>
      </c>
      <c r="E319" s="51" t="s">
        <v>344</v>
      </c>
      <c r="F319" s="48"/>
      <c r="G319" s="48"/>
      <c r="H319" s="48" t="s">
        <v>560</v>
      </c>
      <c r="I319" s="52" t="s">
        <v>280</v>
      </c>
      <c r="J319" s="53">
        <v>4</v>
      </c>
      <c r="K319" s="90"/>
      <c r="L319" s="90" t="s">
        <v>711</v>
      </c>
      <c r="M319" s="162"/>
      <c r="N319" s="90"/>
      <c r="O319" s="53"/>
      <c r="P319" s="54">
        <v>19100000</v>
      </c>
      <c r="Q319" s="54">
        <f t="shared" si="4"/>
        <v>21764450</v>
      </c>
      <c r="R319" s="22"/>
      <c r="S319" s="30"/>
      <c r="T319" s="111"/>
      <c r="U319" s="15"/>
    </row>
    <row r="320" spans="1:21" s="32" customFormat="1" ht="15.75" customHeight="1" x14ac:dyDescent="0.3">
      <c r="A320" s="48" t="s">
        <v>36</v>
      </c>
      <c r="B320" s="49" t="s">
        <v>156</v>
      </c>
      <c r="C320" s="50">
        <v>1973</v>
      </c>
      <c r="D320" s="51" t="s">
        <v>91</v>
      </c>
      <c r="E320" s="51" t="s">
        <v>91</v>
      </c>
      <c r="F320" s="48"/>
      <c r="G320" s="48"/>
      <c r="H320" s="48" t="s">
        <v>584</v>
      </c>
      <c r="I320" s="52" t="s">
        <v>363</v>
      </c>
      <c r="J320" s="53">
        <v>4</v>
      </c>
      <c r="K320" s="90"/>
      <c r="L320" s="90" t="s">
        <v>711</v>
      </c>
      <c r="M320" s="162"/>
      <c r="N320" s="90"/>
      <c r="O320" s="53"/>
      <c r="P320" s="54">
        <v>800000</v>
      </c>
      <c r="Q320" s="54">
        <f t="shared" si="4"/>
        <v>911600</v>
      </c>
      <c r="R320" s="22"/>
      <c r="S320" s="30"/>
      <c r="T320" s="111"/>
      <c r="U320" s="15"/>
    </row>
    <row r="321" spans="1:21" s="32" customFormat="1" ht="15.75" customHeight="1" x14ac:dyDescent="0.3">
      <c r="A321" s="17" t="s">
        <v>36</v>
      </c>
      <c r="B321" s="21" t="s">
        <v>156</v>
      </c>
      <c r="C321" s="18">
        <v>1973</v>
      </c>
      <c r="D321" s="19" t="s">
        <v>0</v>
      </c>
      <c r="E321" s="19" t="s">
        <v>0</v>
      </c>
      <c r="F321" s="17"/>
      <c r="G321" s="17"/>
      <c r="H321" s="17" t="s">
        <v>580</v>
      </c>
      <c r="I321" s="23" t="s">
        <v>201</v>
      </c>
      <c r="J321" s="20">
        <v>4</v>
      </c>
      <c r="K321" s="89"/>
      <c r="L321" s="89"/>
      <c r="M321" s="163"/>
      <c r="N321" s="89"/>
      <c r="O321" s="20"/>
      <c r="P321" s="22">
        <v>50000</v>
      </c>
      <c r="Q321" s="22">
        <f t="shared" si="4"/>
        <v>56975</v>
      </c>
      <c r="R321" s="22"/>
      <c r="S321" s="30"/>
      <c r="T321" s="111"/>
      <c r="U321" s="15"/>
    </row>
    <row r="322" spans="1:21" s="32" customFormat="1" ht="15.75" customHeight="1" x14ac:dyDescent="0.3">
      <c r="A322" s="48" t="s">
        <v>36</v>
      </c>
      <c r="B322" s="49" t="s">
        <v>156</v>
      </c>
      <c r="C322" s="50">
        <v>1973</v>
      </c>
      <c r="D322" s="51" t="s">
        <v>12</v>
      </c>
      <c r="E322" s="51" t="s">
        <v>344</v>
      </c>
      <c r="F322" s="48"/>
      <c r="G322" s="48"/>
      <c r="H322" s="48" t="s">
        <v>598</v>
      </c>
      <c r="I322" s="52" t="s">
        <v>294</v>
      </c>
      <c r="J322" s="53">
        <v>4</v>
      </c>
      <c r="K322" s="90"/>
      <c r="L322" s="90"/>
      <c r="M322" s="162"/>
      <c r="N322" s="90"/>
      <c r="O322" s="53"/>
      <c r="P322" s="54">
        <v>860000</v>
      </c>
      <c r="Q322" s="54">
        <f t="shared" si="4"/>
        <v>979970</v>
      </c>
      <c r="R322" s="22"/>
      <c r="S322" s="30"/>
      <c r="T322" s="111"/>
      <c r="U322" s="15"/>
    </row>
    <row r="323" spans="1:21" s="32" customFormat="1" ht="15.75" customHeight="1" x14ac:dyDescent="0.3">
      <c r="A323" s="17" t="s">
        <v>36</v>
      </c>
      <c r="B323" s="21" t="s">
        <v>156</v>
      </c>
      <c r="C323" s="18">
        <v>1973</v>
      </c>
      <c r="D323" s="19" t="s">
        <v>348</v>
      </c>
      <c r="E323" s="27" t="s">
        <v>344</v>
      </c>
      <c r="F323" s="24"/>
      <c r="G323" s="24"/>
      <c r="H323" s="24" t="s">
        <v>611</v>
      </c>
      <c r="I323" s="23" t="s">
        <v>349</v>
      </c>
      <c r="J323" s="20">
        <v>6</v>
      </c>
      <c r="K323" s="89"/>
      <c r="L323" s="89"/>
      <c r="M323" s="163"/>
      <c r="N323" s="89"/>
      <c r="O323" s="20"/>
      <c r="P323" s="22">
        <v>50000</v>
      </c>
      <c r="Q323" s="22">
        <f t="shared" si="4"/>
        <v>62155</v>
      </c>
      <c r="R323" s="22"/>
      <c r="S323" s="30"/>
      <c r="T323" s="111"/>
      <c r="U323" s="15"/>
    </row>
    <row r="324" spans="1:21" s="118" customFormat="1" ht="15.75" customHeight="1" x14ac:dyDescent="0.3">
      <c r="A324" s="48" t="s">
        <v>36</v>
      </c>
      <c r="B324" s="49" t="s">
        <v>156</v>
      </c>
      <c r="C324" s="50">
        <v>1973</v>
      </c>
      <c r="D324" s="51" t="s">
        <v>13</v>
      </c>
      <c r="E324" s="51" t="s">
        <v>344</v>
      </c>
      <c r="F324" s="48"/>
      <c r="G324" s="48"/>
      <c r="H324" s="48" t="s">
        <v>592</v>
      </c>
      <c r="I324" s="52" t="s">
        <v>211</v>
      </c>
      <c r="J324" s="53">
        <v>6</v>
      </c>
      <c r="K324" s="90"/>
      <c r="L324" s="90" t="s">
        <v>711</v>
      </c>
      <c r="M324" s="162"/>
      <c r="N324" s="90"/>
      <c r="O324" s="53"/>
      <c r="P324" s="54">
        <v>100000</v>
      </c>
      <c r="Q324" s="54">
        <f t="shared" si="4"/>
        <v>124310</v>
      </c>
      <c r="R324" s="22"/>
      <c r="S324" s="30"/>
      <c r="T324" s="111"/>
      <c r="U324" s="15"/>
    </row>
    <row r="325" spans="1:21" s="32" customFormat="1" ht="15.75" customHeight="1" x14ac:dyDescent="0.3">
      <c r="A325" s="48" t="s">
        <v>70</v>
      </c>
      <c r="B325" s="151" t="s">
        <v>157</v>
      </c>
      <c r="C325" s="152">
        <v>1973</v>
      </c>
      <c r="D325" s="105" t="s">
        <v>12</v>
      </c>
      <c r="E325" s="105" t="s">
        <v>344</v>
      </c>
      <c r="F325" s="154" t="s">
        <v>544</v>
      </c>
      <c r="G325" s="154"/>
      <c r="H325" s="154" t="s">
        <v>560</v>
      </c>
      <c r="I325" s="104" t="s">
        <v>281</v>
      </c>
      <c r="J325" s="110">
        <v>1</v>
      </c>
      <c r="K325" s="153" t="s">
        <v>456</v>
      </c>
      <c r="L325" s="153" t="s">
        <v>557</v>
      </c>
      <c r="M325" s="168">
        <v>10670000</v>
      </c>
      <c r="N325" s="153"/>
      <c r="O325" s="110" t="s">
        <v>464</v>
      </c>
      <c r="P325" s="148">
        <v>11500000</v>
      </c>
      <c r="Q325" s="148">
        <f t="shared" si="4"/>
        <v>11500000</v>
      </c>
      <c r="R325" s="22"/>
      <c r="S325" s="30"/>
      <c r="T325" s="112"/>
      <c r="U325" s="15"/>
    </row>
    <row r="326" spans="1:21" s="32" customFormat="1" ht="15.75" customHeight="1" x14ac:dyDescent="0.3">
      <c r="A326" s="17" t="s">
        <v>70</v>
      </c>
      <c r="B326" s="21" t="s">
        <v>157</v>
      </c>
      <c r="C326" s="18">
        <v>1973</v>
      </c>
      <c r="D326" s="19" t="s">
        <v>12</v>
      </c>
      <c r="E326" s="27" t="s">
        <v>345</v>
      </c>
      <c r="F326" s="24"/>
      <c r="G326" s="24"/>
      <c r="H326" s="24" t="s">
        <v>563</v>
      </c>
      <c r="I326" s="23" t="s">
        <v>203</v>
      </c>
      <c r="J326" s="20">
        <v>1</v>
      </c>
      <c r="K326" s="88"/>
      <c r="L326" s="88"/>
      <c r="M326" s="165"/>
      <c r="N326" s="88"/>
      <c r="O326" s="20"/>
      <c r="P326" s="22">
        <v>300000</v>
      </c>
      <c r="Q326" s="22">
        <f t="shared" si="4"/>
        <v>300000</v>
      </c>
      <c r="R326" s="22"/>
      <c r="S326" s="30" t="s">
        <v>533</v>
      </c>
      <c r="T326" s="113" t="s">
        <v>490</v>
      </c>
      <c r="U326" s="15"/>
    </row>
    <row r="327" spans="1:21" s="32" customFormat="1" ht="15.75" customHeight="1" x14ac:dyDescent="0.3">
      <c r="A327" s="150" t="s">
        <v>70</v>
      </c>
      <c r="B327" s="61" t="s">
        <v>157</v>
      </c>
      <c r="C327" s="62">
        <v>1973</v>
      </c>
      <c r="D327" s="63" t="s">
        <v>12</v>
      </c>
      <c r="E327" s="63" t="s">
        <v>344</v>
      </c>
      <c r="F327" s="60"/>
      <c r="G327" s="60"/>
      <c r="H327" s="60" t="s">
        <v>560</v>
      </c>
      <c r="I327" s="64" t="s">
        <v>294</v>
      </c>
      <c r="J327" s="65">
        <v>1</v>
      </c>
      <c r="K327" s="86" t="s">
        <v>456</v>
      </c>
      <c r="L327" s="174" t="s">
        <v>612</v>
      </c>
      <c r="M327" s="164">
        <v>49972</v>
      </c>
      <c r="N327" s="86"/>
      <c r="O327" s="65"/>
      <c r="P327" s="66">
        <v>28577</v>
      </c>
      <c r="Q327" s="66">
        <f t="shared" si="4"/>
        <v>28577</v>
      </c>
      <c r="R327" s="22"/>
      <c r="S327" s="30" t="s">
        <v>445</v>
      </c>
      <c r="T327" s="112"/>
      <c r="U327" s="15"/>
    </row>
    <row r="328" spans="1:21" s="32" customFormat="1" ht="15.75" customHeight="1" x14ac:dyDescent="0.3">
      <c r="A328" s="24" t="s">
        <v>70</v>
      </c>
      <c r="B328" s="25" t="s">
        <v>157</v>
      </c>
      <c r="C328" s="26">
        <v>1973</v>
      </c>
      <c r="D328" s="27" t="s">
        <v>87</v>
      </c>
      <c r="E328" s="27" t="s">
        <v>87</v>
      </c>
      <c r="F328" s="24"/>
      <c r="G328" s="24"/>
      <c r="H328" s="24" t="s">
        <v>562</v>
      </c>
      <c r="I328" s="28" t="s">
        <v>261</v>
      </c>
      <c r="J328" s="29">
        <v>2</v>
      </c>
      <c r="K328" s="88"/>
      <c r="L328" s="88"/>
      <c r="M328" s="165"/>
      <c r="N328" s="88"/>
      <c r="O328" s="29"/>
      <c r="P328" s="30">
        <v>10000</v>
      </c>
      <c r="Q328" s="22">
        <f t="shared" si="4"/>
        <v>10445</v>
      </c>
      <c r="R328" s="22"/>
      <c r="S328" s="30"/>
      <c r="T328" s="112"/>
      <c r="U328" s="15"/>
    </row>
    <row r="329" spans="1:21" s="32" customFormat="1" ht="15.75" customHeight="1" x14ac:dyDescent="0.3">
      <c r="A329" s="48" t="s">
        <v>70</v>
      </c>
      <c r="B329" s="49" t="s">
        <v>157</v>
      </c>
      <c r="C329" s="50">
        <v>1973</v>
      </c>
      <c r="D329" s="51" t="s">
        <v>91</v>
      </c>
      <c r="E329" s="51" t="s">
        <v>91</v>
      </c>
      <c r="F329" s="48"/>
      <c r="G329" s="48"/>
      <c r="H329" s="48" t="s">
        <v>584</v>
      </c>
      <c r="I329" s="52" t="s">
        <v>363</v>
      </c>
      <c r="J329" s="53">
        <v>2</v>
      </c>
      <c r="K329" s="90"/>
      <c r="L329" s="90" t="s">
        <v>711</v>
      </c>
      <c r="M329" s="162"/>
      <c r="N329" s="90"/>
      <c r="O329" s="53"/>
      <c r="P329" s="54">
        <v>425000</v>
      </c>
      <c r="Q329" s="148">
        <f t="shared" si="4"/>
        <v>443912.5</v>
      </c>
      <c r="R329" s="22"/>
      <c r="S329" s="30"/>
      <c r="T329" s="112"/>
      <c r="U329" s="15"/>
    </row>
    <row r="330" spans="1:21" s="32" customFormat="1" ht="15.75" customHeight="1" x14ac:dyDescent="0.3">
      <c r="A330" s="24" t="s">
        <v>70</v>
      </c>
      <c r="B330" s="25" t="s">
        <v>157</v>
      </c>
      <c r="C330" s="26">
        <v>1973</v>
      </c>
      <c r="D330" s="27" t="s">
        <v>87</v>
      </c>
      <c r="E330" s="27" t="s">
        <v>87</v>
      </c>
      <c r="F330" s="24"/>
      <c r="G330" s="24"/>
      <c r="H330" s="24" t="s">
        <v>562</v>
      </c>
      <c r="I330" s="28" t="s">
        <v>249</v>
      </c>
      <c r="J330" s="29">
        <v>4</v>
      </c>
      <c r="K330" s="88"/>
      <c r="L330" s="88"/>
      <c r="M330" s="165"/>
      <c r="N330" s="88"/>
      <c r="O330" s="29"/>
      <c r="P330" s="30">
        <v>73538</v>
      </c>
      <c r="Q330" s="22">
        <f t="shared" si="4"/>
        <v>83796.551000000007</v>
      </c>
      <c r="R330" s="22"/>
      <c r="S330" s="30"/>
      <c r="T330" s="112"/>
      <c r="U330" s="15"/>
    </row>
    <row r="331" spans="1:21" s="32" customFormat="1" ht="15.75" customHeight="1" x14ac:dyDescent="0.3">
      <c r="A331" s="24" t="s">
        <v>70</v>
      </c>
      <c r="B331" s="25" t="s">
        <v>157</v>
      </c>
      <c r="C331" s="26">
        <v>1973</v>
      </c>
      <c r="D331" s="27" t="s">
        <v>87</v>
      </c>
      <c r="E331" s="27" t="s">
        <v>344</v>
      </c>
      <c r="F331" s="24"/>
      <c r="G331" s="24"/>
      <c r="H331" s="24" t="s">
        <v>562</v>
      </c>
      <c r="I331" s="28" t="s">
        <v>1</v>
      </c>
      <c r="J331" s="29">
        <v>5</v>
      </c>
      <c r="K331" s="88"/>
      <c r="L331" s="88"/>
      <c r="M331" s="165"/>
      <c r="N331" s="88"/>
      <c r="O331" s="29"/>
      <c r="P331" s="30">
        <v>381751</v>
      </c>
      <c r="Q331" s="22">
        <f t="shared" si="4"/>
        <v>454360.04019999999</v>
      </c>
      <c r="R331" s="22"/>
      <c r="S331" s="30"/>
      <c r="T331" s="112"/>
      <c r="U331" s="15"/>
    </row>
    <row r="332" spans="1:21" s="32" customFormat="1" ht="15.75" customHeight="1" x14ac:dyDescent="0.3">
      <c r="A332" s="24" t="s">
        <v>24</v>
      </c>
      <c r="B332" s="25" t="s">
        <v>158</v>
      </c>
      <c r="C332" s="26">
        <v>1973</v>
      </c>
      <c r="D332" s="27" t="s">
        <v>12</v>
      </c>
      <c r="E332" s="27" t="s">
        <v>345</v>
      </c>
      <c r="F332" s="24"/>
      <c r="G332" s="24"/>
      <c r="H332" s="24" t="s">
        <v>563</v>
      </c>
      <c r="I332" s="28" t="s">
        <v>203</v>
      </c>
      <c r="J332" s="29">
        <v>1</v>
      </c>
      <c r="K332" s="92" t="s">
        <v>532</v>
      </c>
      <c r="L332" s="92"/>
      <c r="M332" s="167"/>
      <c r="N332" s="88"/>
      <c r="O332" s="29"/>
      <c r="P332" s="30">
        <v>300000</v>
      </c>
      <c r="Q332" s="22">
        <f t="shared" si="4"/>
        <v>300000</v>
      </c>
      <c r="R332" s="22"/>
      <c r="S332" s="30"/>
      <c r="T332" s="111"/>
      <c r="U332" s="15"/>
    </row>
    <row r="333" spans="1:21" s="32" customFormat="1" ht="15.75" customHeight="1" x14ac:dyDescent="0.3">
      <c r="A333" s="24" t="s">
        <v>24</v>
      </c>
      <c r="B333" s="25" t="s">
        <v>158</v>
      </c>
      <c r="C333" s="26">
        <v>1973</v>
      </c>
      <c r="D333" s="27" t="s">
        <v>12</v>
      </c>
      <c r="E333" s="27" t="s">
        <v>345</v>
      </c>
      <c r="F333" s="24"/>
      <c r="G333" s="24"/>
      <c r="H333" s="24" t="s">
        <v>586</v>
      </c>
      <c r="I333" s="28" t="s">
        <v>520</v>
      </c>
      <c r="J333" s="29">
        <v>1</v>
      </c>
      <c r="K333" s="88"/>
      <c r="L333" s="88"/>
      <c r="M333" s="165"/>
      <c r="N333" s="88"/>
      <c r="O333" s="29"/>
      <c r="P333" s="30">
        <v>100000</v>
      </c>
      <c r="Q333" s="22">
        <f t="shared" si="4"/>
        <v>100000</v>
      </c>
      <c r="R333" s="22"/>
      <c r="S333" s="30" t="s">
        <v>448</v>
      </c>
      <c r="T333" s="111"/>
      <c r="U333" s="15"/>
    </row>
    <row r="334" spans="1:21" s="32" customFormat="1" ht="15.75" customHeight="1" x14ac:dyDescent="0.3">
      <c r="A334" s="24" t="s">
        <v>24</v>
      </c>
      <c r="B334" s="25" t="s">
        <v>158</v>
      </c>
      <c r="C334" s="26">
        <v>1973</v>
      </c>
      <c r="D334" s="27" t="s">
        <v>87</v>
      </c>
      <c r="E334" s="27" t="s">
        <v>87</v>
      </c>
      <c r="F334" s="24"/>
      <c r="G334" s="24"/>
      <c r="H334" s="24" t="s">
        <v>569</v>
      </c>
      <c r="I334" s="28" t="s">
        <v>7</v>
      </c>
      <c r="J334" s="29">
        <v>2</v>
      </c>
      <c r="K334" s="88"/>
      <c r="L334" s="88"/>
      <c r="M334" s="165"/>
      <c r="N334" s="88"/>
      <c r="O334" s="29"/>
      <c r="P334" s="30">
        <v>66701</v>
      </c>
      <c r="Q334" s="22">
        <f t="shared" ref="Q334:Q397" si="5">IF(J334=1,P334+P334*$C$622,IF(J334=2,P334+P334*$C$623,IF(J334=3,P334+P334*$C$624,IF(J334=4,P334+P334*$C$625,IF(J334=5,P334+P334*$C$626,IF(J334=6,P334+P334*$C$627))))))</f>
        <v>69669.194499999998</v>
      </c>
      <c r="R334" s="22"/>
      <c r="S334" s="30"/>
      <c r="T334" s="111"/>
      <c r="U334" s="15"/>
    </row>
    <row r="335" spans="1:21" s="32" customFormat="1" ht="15.75" customHeight="1" x14ac:dyDescent="0.3">
      <c r="A335" s="24" t="s">
        <v>24</v>
      </c>
      <c r="B335" s="25" t="s">
        <v>158</v>
      </c>
      <c r="C335" s="26">
        <v>1973</v>
      </c>
      <c r="D335" s="27" t="s">
        <v>12</v>
      </c>
      <c r="E335" s="27" t="s">
        <v>344</v>
      </c>
      <c r="F335" s="24"/>
      <c r="G335" s="24"/>
      <c r="H335" s="24" t="s">
        <v>560</v>
      </c>
      <c r="I335" s="28" t="s">
        <v>281</v>
      </c>
      <c r="J335" s="102">
        <v>3</v>
      </c>
      <c r="K335" s="88"/>
      <c r="L335" s="88"/>
      <c r="M335" s="165"/>
      <c r="N335" s="88"/>
      <c r="O335" s="29"/>
      <c r="P335" s="30">
        <v>8500000</v>
      </c>
      <c r="Q335" s="22">
        <f t="shared" si="5"/>
        <v>9272650</v>
      </c>
      <c r="R335" s="22"/>
      <c r="S335" s="30"/>
      <c r="T335" s="111"/>
      <c r="U335" s="15"/>
    </row>
    <row r="336" spans="1:21" s="32" customFormat="1" ht="15.75" customHeight="1" x14ac:dyDescent="0.3">
      <c r="A336" s="48" t="s">
        <v>24</v>
      </c>
      <c r="B336" s="49" t="s">
        <v>158</v>
      </c>
      <c r="C336" s="50">
        <v>1973</v>
      </c>
      <c r="D336" s="51" t="s">
        <v>91</v>
      </c>
      <c r="E336" s="51" t="s">
        <v>91</v>
      </c>
      <c r="F336" s="48"/>
      <c r="G336" s="48"/>
      <c r="H336" s="48" t="s">
        <v>584</v>
      </c>
      <c r="I336" s="52" t="s">
        <v>363</v>
      </c>
      <c r="J336" s="53">
        <v>3</v>
      </c>
      <c r="K336" s="90"/>
      <c r="L336" s="90" t="s">
        <v>711</v>
      </c>
      <c r="M336" s="162"/>
      <c r="N336" s="90"/>
      <c r="O336" s="53"/>
      <c r="P336" s="54">
        <v>425000</v>
      </c>
      <c r="Q336" s="54">
        <f t="shared" si="5"/>
        <v>463632.5</v>
      </c>
      <c r="R336" s="22"/>
      <c r="S336" s="30"/>
      <c r="T336" s="111"/>
      <c r="U336" s="15"/>
    </row>
    <row r="337" spans="1:21" s="32" customFormat="1" ht="15.75" customHeight="1" x14ac:dyDescent="0.3">
      <c r="A337" s="24" t="s">
        <v>24</v>
      </c>
      <c r="B337" s="25" t="s">
        <v>158</v>
      </c>
      <c r="C337" s="26">
        <v>1973</v>
      </c>
      <c r="D337" s="27" t="s">
        <v>87</v>
      </c>
      <c r="E337" s="27" t="s">
        <v>87</v>
      </c>
      <c r="F337" s="24"/>
      <c r="G337" s="24"/>
      <c r="H337" s="24" t="s">
        <v>562</v>
      </c>
      <c r="I337" s="28" t="s">
        <v>249</v>
      </c>
      <c r="J337" s="29">
        <v>4</v>
      </c>
      <c r="K337" s="88"/>
      <c r="L337" s="88"/>
      <c r="M337" s="165"/>
      <c r="N337" s="88"/>
      <c r="O337" s="29"/>
      <c r="P337" s="30">
        <v>73538</v>
      </c>
      <c r="Q337" s="22">
        <f t="shared" si="5"/>
        <v>83796.551000000007</v>
      </c>
      <c r="R337" s="22"/>
      <c r="S337" s="30"/>
      <c r="T337" s="111"/>
      <c r="U337" s="15"/>
    </row>
    <row r="338" spans="1:21" s="32" customFormat="1" ht="15.75" customHeight="1" x14ac:dyDescent="0.3">
      <c r="A338" s="24" t="s">
        <v>24</v>
      </c>
      <c r="B338" s="25" t="s">
        <v>158</v>
      </c>
      <c r="C338" s="26">
        <v>1973</v>
      </c>
      <c r="D338" s="27" t="s">
        <v>13</v>
      </c>
      <c r="E338" s="27" t="s">
        <v>344</v>
      </c>
      <c r="F338" s="24"/>
      <c r="G338" s="24"/>
      <c r="H338" s="24" t="s">
        <v>592</v>
      </c>
      <c r="I338" s="28" t="s">
        <v>184</v>
      </c>
      <c r="J338" s="29">
        <v>6</v>
      </c>
      <c r="K338" s="88"/>
      <c r="L338" s="88"/>
      <c r="M338" s="165"/>
      <c r="N338" s="88"/>
      <c r="O338" s="29"/>
      <c r="P338" s="30">
        <v>475000</v>
      </c>
      <c r="Q338" s="22">
        <f t="shared" si="5"/>
        <v>590472.5</v>
      </c>
      <c r="R338" s="22"/>
      <c r="S338" s="30"/>
      <c r="T338" s="111"/>
      <c r="U338" s="15"/>
    </row>
    <row r="339" spans="1:21" s="32" customFormat="1" ht="15.75" customHeight="1" x14ac:dyDescent="0.3">
      <c r="A339" s="48" t="s">
        <v>42</v>
      </c>
      <c r="B339" s="49" t="s">
        <v>159</v>
      </c>
      <c r="C339" s="50">
        <v>1973</v>
      </c>
      <c r="D339" s="51" t="s">
        <v>12</v>
      </c>
      <c r="E339" s="51" t="s">
        <v>344</v>
      </c>
      <c r="F339" s="48"/>
      <c r="G339" s="48"/>
      <c r="H339" s="48" t="s">
        <v>560</v>
      </c>
      <c r="I339" s="52" t="s">
        <v>281</v>
      </c>
      <c r="J339" s="53">
        <v>1</v>
      </c>
      <c r="K339" s="90"/>
      <c r="L339" s="90" t="s">
        <v>711</v>
      </c>
      <c r="M339" s="162"/>
      <c r="N339" s="90"/>
      <c r="O339" s="53" t="s">
        <v>464</v>
      </c>
      <c r="P339" s="54">
        <v>20600000</v>
      </c>
      <c r="Q339" s="54">
        <f t="shared" si="5"/>
        <v>20600000</v>
      </c>
      <c r="R339" s="22"/>
      <c r="S339" s="30"/>
      <c r="T339" s="111"/>
      <c r="U339" s="15"/>
    </row>
    <row r="340" spans="1:21" s="32" customFormat="1" ht="15.75" customHeight="1" x14ac:dyDescent="0.3">
      <c r="A340" s="60" t="s">
        <v>42</v>
      </c>
      <c r="B340" s="61" t="s">
        <v>159</v>
      </c>
      <c r="C340" s="62">
        <v>1973</v>
      </c>
      <c r="D340" s="63" t="s">
        <v>0</v>
      </c>
      <c r="E340" s="63" t="s">
        <v>344</v>
      </c>
      <c r="F340" s="60"/>
      <c r="G340" s="60"/>
      <c r="H340" s="60" t="s">
        <v>580</v>
      </c>
      <c r="I340" s="64" t="s">
        <v>188</v>
      </c>
      <c r="J340" s="65">
        <v>1</v>
      </c>
      <c r="K340" s="86" t="s">
        <v>456</v>
      </c>
      <c r="L340" s="86" t="s">
        <v>613</v>
      </c>
      <c r="M340" s="164">
        <v>71605</v>
      </c>
      <c r="N340" s="86"/>
      <c r="O340" s="65"/>
      <c r="P340" s="66">
        <v>16093</v>
      </c>
      <c r="Q340" s="66">
        <f t="shared" si="5"/>
        <v>16093</v>
      </c>
      <c r="R340" s="22"/>
      <c r="S340" s="30" t="s">
        <v>437</v>
      </c>
      <c r="T340" s="111"/>
      <c r="U340" s="15"/>
    </row>
    <row r="341" spans="1:21" s="32" customFormat="1" ht="15.75" customHeight="1" x14ac:dyDescent="0.3">
      <c r="A341" s="150" t="s">
        <v>42</v>
      </c>
      <c r="B341" s="61" t="s">
        <v>159</v>
      </c>
      <c r="C341" s="62">
        <v>1973</v>
      </c>
      <c r="D341" s="63" t="s">
        <v>12</v>
      </c>
      <c r="E341" s="63" t="s">
        <v>345</v>
      </c>
      <c r="F341" s="60"/>
      <c r="G341" s="60"/>
      <c r="H341" s="60" t="s">
        <v>563</v>
      </c>
      <c r="I341" s="64" t="s">
        <v>396</v>
      </c>
      <c r="J341" s="65">
        <v>1</v>
      </c>
      <c r="K341" s="86" t="s">
        <v>456</v>
      </c>
      <c r="L341" s="86" t="s">
        <v>578</v>
      </c>
      <c r="M341" s="164">
        <v>100000</v>
      </c>
      <c r="N341" s="86"/>
      <c r="O341" s="65"/>
      <c r="P341" s="66">
        <v>100000</v>
      </c>
      <c r="Q341" s="66">
        <f t="shared" si="5"/>
        <v>100000</v>
      </c>
      <c r="R341" s="22"/>
      <c r="S341" s="30" t="s">
        <v>530</v>
      </c>
      <c r="T341" s="111"/>
      <c r="U341" s="15"/>
    </row>
    <row r="342" spans="1:21" s="32" customFormat="1" ht="15.75" customHeight="1" x14ac:dyDescent="0.3">
      <c r="A342" s="24" t="s">
        <v>42</v>
      </c>
      <c r="B342" s="25" t="s">
        <v>159</v>
      </c>
      <c r="C342" s="26">
        <v>1973</v>
      </c>
      <c r="D342" s="27" t="s">
        <v>0</v>
      </c>
      <c r="E342" s="27" t="s">
        <v>345</v>
      </c>
      <c r="F342" s="24"/>
      <c r="G342" s="24"/>
      <c r="H342" s="24" t="s">
        <v>580</v>
      </c>
      <c r="I342" s="28" t="s">
        <v>538</v>
      </c>
      <c r="J342" s="29">
        <v>2</v>
      </c>
      <c r="K342" s="88"/>
      <c r="L342" s="88"/>
      <c r="M342" s="165"/>
      <c r="N342" s="88"/>
      <c r="O342" s="29"/>
      <c r="P342" s="30">
        <v>100000</v>
      </c>
      <c r="Q342" s="22">
        <f t="shared" si="5"/>
        <v>104450</v>
      </c>
      <c r="R342" s="22"/>
      <c r="S342" s="30"/>
      <c r="T342" s="111"/>
      <c r="U342" s="15"/>
    </row>
    <row r="343" spans="1:21" s="32" customFormat="1" ht="15.75" customHeight="1" x14ac:dyDescent="0.3">
      <c r="A343" s="24" t="s">
        <v>42</v>
      </c>
      <c r="B343" s="25" t="s">
        <v>159</v>
      </c>
      <c r="C343" s="26">
        <v>1973</v>
      </c>
      <c r="D343" s="27" t="s">
        <v>87</v>
      </c>
      <c r="E343" s="27" t="s">
        <v>344</v>
      </c>
      <c r="F343" s="24"/>
      <c r="G343" s="24"/>
      <c r="H343" s="24" t="s">
        <v>562</v>
      </c>
      <c r="I343" s="28" t="s">
        <v>277</v>
      </c>
      <c r="J343" s="29">
        <v>2</v>
      </c>
      <c r="K343" s="88"/>
      <c r="L343" s="88"/>
      <c r="M343" s="165"/>
      <c r="N343" s="88"/>
      <c r="O343" s="29"/>
      <c r="P343" s="30">
        <v>203963</v>
      </c>
      <c r="Q343" s="22">
        <f t="shared" si="5"/>
        <v>213039.3535</v>
      </c>
      <c r="R343" s="22"/>
      <c r="S343" s="30"/>
      <c r="T343" s="111"/>
      <c r="U343" s="15"/>
    </row>
    <row r="344" spans="1:21" s="32" customFormat="1" ht="15.75" customHeight="1" x14ac:dyDescent="0.3">
      <c r="A344" s="24" t="s">
        <v>42</v>
      </c>
      <c r="B344" s="25" t="s">
        <v>159</v>
      </c>
      <c r="C344" s="26">
        <v>1973</v>
      </c>
      <c r="D344" s="27" t="s">
        <v>0</v>
      </c>
      <c r="E344" s="27" t="s">
        <v>345</v>
      </c>
      <c r="F344" s="24"/>
      <c r="G344" s="24"/>
      <c r="H344" s="24" t="s">
        <v>580</v>
      </c>
      <c r="I344" s="28" t="s">
        <v>329</v>
      </c>
      <c r="J344" s="29">
        <v>2</v>
      </c>
      <c r="K344" s="88"/>
      <c r="L344" s="88"/>
      <c r="M344" s="165"/>
      <c r="N344" s="88"/>
      <c r="O344" s="29"/>
      <c r="P344" s="30">
        <v>100000</v>
      </c>
      <c r="Q344" s="22">
        <f t="shared" si="5"/>
        <v>104450</v>
      </c>
      <c r="R344" s="22"/>
      <c r="S344" s="30"/>
      <c r="T344" s="111"/>
      <c r="U344" s="15"/>
    </row>
    <row r="345" spans="1:21" s="32" customFormat="1" ht="15.75" customHeight="1" x14ac:dyDescent="0.3">
      <c r="A345" s="24" t="s">
        <v>42</v>
      </c>
      <c r="B345" s="25" t="s">
        <v>159</v>
      </c>
      <c r="C345" s="26">
        <v>1973</v>
      </c>
      <c r="D345" s="27" t="s">
        <v>87</v>
      </c>
      <c r="E345" s="27" t="s">
        <v>344</v>
      </c>
      <c r="F345" s="24"/>
      <c r="G345" s="24"/>
      <c r="H345" s="24" t="s">
        <v>562</v>
      </c>
      <c r="I345" s="28" t="s">
        <v>3</v>
      </c>
      <c r="J345" s="29">
        <v>2</v>
      </c>
      <c r="K345" s="88"/>
      <c r="L345" s="88"/>
      <c r="M345" s="165"/>
      <c r="N345" s="88"/>
      <c r="O345" s="29"/>
      <c r="P345" s="30">
        <v>981708.99749999982</v>
      </c>
      <c r="Q345" s="22">
        <f t="shared" si="5"/>
        <v>1025395.0478887499</v>
      </c>
      <c r="R345" s="22"/>
      <c r="S345" s="30"/>
      <c r="T345" s="111"/>
      <c r="U345" s="15"/>
    </row>
    <row r="346" spans="1:21" s="32" customFormat="1" ht="15.75" customHeight="1" x14ac:dyDescent="0.3">
      <c r="A346" s="17" t="s">
        <v>42</v>
      </c>
      <c r="B346" s="21" t="s">
        <v>159</v>
      </c>
      <c r="C346" s="18">
        <v>1973</v>
      </c>
      <c r="D346" s="19" t="s">
        <v>0</v>
      </c>
      <c r="E346" s="19" t="s">
        <v>345</v>
      </c>
      <c r="F346" s="17"/>
      <c r="G346" s="17"/>
      <c r="H346" s="17" t="s">
        <v>602</v>
      </c>
      <c r="I346" s="23" t="s">
        <v>328</v>
      </c>
      <c r="J346" s="20">
        <v>3</v>
      </c>
      <c r="K346" s="89"/>
      <c r="L346" s="89"/>
      <c r="M346" s="163"/>
      <c r="N346" s="89"/>
      <c r="O346" s="20"/>
      <c r="P346" s="22">
        <v>15000</v>
      </c>
      <c r="Q346" s="22">
        <f t="shared" si="5"/>
        <v>16363.5</v>
      </c>
      <c r="R346" s="22"/>
      <c r="S346" s="30"/>
      <c r="T346" s="111"/>
      <c r="U346" s="15"/>
    </row>
    <row r="347" spans="1:21" s="32" customFormat="1" ht="15.75" customHeight="1" x14ac:dyDescent="0.3">
      <c r="A347" s="17" t="s">
        <v>42</v>
      </c>
      <c r="B347" s="21" t="s">
        <v>159</v>
      </c>
      <c r="C347" s="18">
        <v>1973</v>
      </c>
      <c r="D347" s="19" t="s">
        <v>12</v>
      </c>
      <c r="E347" s="27" t="s">
        <v>545</v>
      </c>
      <c r="F347" s="24"/>
      <c r="G347" s="24"/>
      <c r="H347" s="24" t="s">
        <v>567</v>
      </c>
      <c r="I347" s="23" t="s">
        <v>515</v>
      </c>
      <c r="J347" s="20">
        <v>4</v>
      </c>
      <c r="K347" s="89"/>
      <c r="L347" s="89"/>
      <c r="M347" s="163"/>
      <c r="N347" s="89"/>
      <c r="O347" s="20"/>
      <c r="P347" s="22">
        <v>40000</v>
      </c>
      <c r="Q347" s="22">
        <f t="shared" si="5"/>
        <v>45580</v>
      </c>
      <c r="R347" s="22"/>
      <c r="S347" s="30"/>
      <c r="T347" s="111"/>
      <c r="U347" s="15"/>
    </row>
    <row r="348" spans="1:21" s="32" customFormat="1" ht="15.75" customHeight="1" x14ac:dyDescent="0.3">
      <c r="A348" s="17" t="s">
        <v>42</v>
      </c>
      <c r="B348" s="21" t="s">
        <v>159</v>
      </c>
      <c r="C348" s="18">
        <v>1973</v>
      </c>
      <c r="D348" s="19" t="s">
        <v>12</v>
      </c>
      <c r="E348" s="27" t="s">
        <v>345</v>
      </c>
      <c r="F348" s="24"/>
      <c r="G348" s="24"/>
      <c r="H348" s="24" t="s">
        <v>563</v>
      </c>
      <c r="I348" s="23" t="s">
        <v>203</v>
      </c>
      <c r="J348" s="20">
        <v>4</v>
      </c>
      <c r="K348" s="89"/>
      <c r="L348" s="89"/>
      <c r="M348" s="163"/>
      <c r="N348" s="89"/>
      <c r="O348" s="20"/>
      <c r="P348" s="22">
        <v>600000</v>
      </c>
      <c r="Q348" s="22">
        <f t="shared" si="5"/>
        <v>683700</v>
      </c>
      <c r="R348" s="22"/>
      <c r="S348" s="30"/>
      <c r="T348" s="111"/>
      <c r="U348" s="15"/>
    </row>
    <row r="349" spans="1:21" s="32" customFormat="1" ht="15.75" customHeight="1" x14ac:dyDescent="0.3">
      <c r="A349" s="48" t="s">
        <v>42</v>
      </c>
      <c r="B349" s="49" t="s">
        <v>159</v>
      </c>
      <c r="C349" s="50">
        <v>1973</v>
      </c>
      <c r="D349" s="51" t="s">
        <v>91</v>
      </c>
      <c r="E349" s="51" t="s">
        <v>91</v>
      </c>
      <c r="F349" s="48"/>
      <c r="G349" s="48"/>
      <c r="H349" s="48" t="s">
        <v>584</v>
      </c>
      <c r="I349" s="52" t="s">
        <v>363</v>
      </c>
      <c r="J349" s="53">
        <v>4</v>
      </c>
      <c r="K349" s="90"/>
      <c r="L349" s="90" t="s">
        <v>711</v>
      </c>
      <c r="M349" s="162"/>
      <c r="N349" s="90"/>
      <c r="O349" s="53"/>
      <c r="P349" s="54">
        <v>800000</v>
      </c>
      <c r="Q349" s="54">
        <f t="shared" si="5"/>
        <v>911600</v>
      </c>
      <c r="R349" s="22"/>
      <c r="S349" s="30"/>
      <c r="T349" s="111"/>
      <c r="U349" s="15"/>
    </row>
    <row r="350" spans="1:21" s="32" customFormat="1" ht="15.75" customHeight="1" x14ac:dyDescent="0.3">
      <c r="A350" s="17" t="s">
        <v>42</v>
      </c>
      <c r="B350" s="21" t="s">
        <v>159</v>
      </c>
      <c r="C350" s="18">
        <v>1973</v>
      </c>
      <c r="D350" s="19" t="s">
        <v>0</v>
      </c>
      <c r="E350" s="27" t="s">
        <v>344</v>
      </c>
      <c r="F350" s="24"/>
      <c r="G350" s="24"/>
      <c r="H350" s="24" t="s">
        <v>576</v>
      </c>
      <c r="I350" s="28" t="s">
        <v>326</v>
      </c>
      <c r="J350" s="20">
        <v>5</v>
      </c>
      <c r="K350" s="89"/>
      <c r="L350" s="89"/>
      <c r="M350" s="163"/>
      <c r="N350" s="89"/>
      <c r="O350" s="20"/>
      <c r="P350" s="22">
        <v>250000</v>
      </c>
      <c r="Q350" s="22">
        <f t="shared" si="5"/>
        <v>297550</v>
      </c>
      <c r="R350" s="22"/>
      <c r="S350" s="30"/>
      <c r="T350" s="111"/>
      <c r="U350" s="15"/>
    </row>
    <row r="351" spans="1:21" s="32" customFormat="1" ht="15.75" customHeight="1" x14ac:dyDescent="0.3">
      <c r="A351" s="17" t="s">
        <v>42</v>
      </c>
      <c r="B351" s="21" t="s">
        <v>159</v>
      </c>
      <c r="C351" s="18">
        <v>1973</v>
      </c>
      <c r="D351" s="19" t="s">
        <v>0</v>
      </c>
      <c r="E351" s="19" t="s">
        <v>344</v>
      </c>
      <c r="F351" s="17"/>
      <c r="G351" s="17"/>
      <c r="H351" s="17" t="s">
        <v>576</v>
      </c>
      <c r="I351" s="35" t="s">
        <v>319</v>
      </c>
      <c r="J351" s="20">
        <v>5</v>
      </c>
      <c r="K351" s="89"/>
      <c r="L351" s="89"/>
      <c r="M351" s="163"/>
      <c r="N351" s="89"/>
      <c r="O351" s="20"/>
      <c r="P351" s="30">
        <v>2500000</v>
      </c>
      <c r="Q351" s="22">
        <f t="shared" si="5"/>
        <v>2975500</v>
      </c>
      <c r="R351" s="22"/>
      <c r="S351" s="30"/>
      <c r="T351" s="111"/>
      <c r="U351" s="15"/>
    </row>
    <row r="352" spans="1:21" s="32" customFormat="1" ht="15.75" customHeight="1" x14ac:dyDescent="0.3">
      <c r="A352" s="17" t="s">
        <v>42</v>
      </c>
      <c r="B352" s="21" t="s">
        <v>159</v>
      </c>
      <c r="C352" s="18">
        <v>1973</v>
      </c>
      <c r="D352" s="19" t="s">
        <v>0</v>
      </c>
      <c r="E352" s="27" t="s">
        <v>344</v>
      </c>
      <c r="F352" s="24"/>
      <c r="G352" s="24"/>
      <c r="H352" s="24" t="s">
        <v>576</v>
      </c>
      <c r="I352" s="23" t="s">
        <v>200</v>
      </c>
      <c r="J352" s="20">
        <v>5</v>
      </c>
      <c r="K352" s="89"/>
      <c r="L352" s="89"/>
      <c r="M352" s="163"/>
      <c r="N352" s="89"/>
      <c r="O352" s="20"/>
      <c r="P352" s="22">
        <v>1500000</v>
      </c>
      <c r="Q352" s="22">
        <f t="shared" si="5"/>
        <v>1785300</v>
      </c>
      <c r="R352" s="22"/>
      <c r="S352" s="30"/>
      <c r="T352" s="111"/>
      <c r="U352" s="15"/>
    </row>
    <row r="353" spans="1:21" s="32" customFormat="1" ht="15.75" customHeight="1" x14ac:dyDescent="0.3">
      <c r="A353" s="60" t="s">
        <v>14</v>
      </c>
      <c r="B353" s="61" t="s">
        <v>160</v>
      </c>
      <c r="C353" s="62">
        <v>1973</v>
      </c>
      <c r="D353" s="63" t="s">
        <v>12</v>
      </c>
      <c r="E353" s="63" t="s">
        <v>345</v>
      </c>
      <c r="F353" s="60"/>
      <c r="G353" s="60"/>
      <c r="H353" s="60" t="s">
        <v>563</v>
      </c>
      <c r="I353" s="64" t="s">
        <v>203</v>
      </c>
      <c r="J353" s="65">
        <v>1</v>
      </c>
      <c r="K353" s="86" t="s">
        <v>456</v>
      </c>
      <c r="L353" s="174" t="s">
        <v>614</v>
      </c>
      <c r="M353" s="164">
        <v>405000</v>
      </c>
      <c r="N353" s="86"/>
      <c r="O353" s="65"/>
      <c r="P353" s="66">
        <v>405000</v>
      </c>
      <c r="Q353" s="66">
        <f t="shared" si="5"/>
        <v>405000</v>
      </c>
      <c r="R353" s="22"/>
      <c r="S353" s="30" t="s">
        <v>530</v>
      </c>
      <c r="T353" s="112"/>
      <c r="U353" s="15"/>
    </row>
    <row r="354" spans="1:21" s="32" customFormat="1" ht="15.75" customHeight="1" x14ac:dyDescent="0.3">
      <c r="A354" s="24" t="s">
        <v>14</v>
      </c>
      <c r="B354" s="25" t="s">
        <v>160</v>
      </c>
      <c r="C354" s="26">
        <v>1973</v>
      </c>
      <c r="D354" s="27" t="s">
        <v>12</v>
      </c>
      <c r="E354" s="27" t="s">
        <v>345</v>
      </c>
      <c r="F354" s="24"/>
      <c r="G354" s="24"/>
      <c r="H354" s="24" t="s">
        <v>586</v>
      </c>
      <c r="I354" s="28" t="s">
        <v>520</v>
      </c>
      <c r="J354" s="29">
        <v>1</v>
      </c>
      <c r="K354" s="88"/>
      <c r="L354" s="88"/>
      <c r="M354" s="165"/>
      <c r="N354" s="88"/>
      <c r="O354" s="29"/>
      <c r="P354" s="30">
        <v>100000</v>
      </c>
      <c r="Q354" s="22">
        <f t="shared" si="5"/>
        <v>100000</v>
      </c>
      <c r="R354" s="22"/>
      <c r="S354" s="30" t="s">
        <v>448</v>
      </c>
      <c r="T354" s="111"/>
      <c r="U354" s="15"/>
    </row>
    <row r="355" spans="1:21" s="32" customFormat="1" ht="15.75" customHeight="1" x14ac:dyDescent="0.3">
      <c r="A355" s="48" t="s">
        <v>14</v>
      </c>
      <c r="B355" s="49" t="s">
        <v>160</v>
      </c>
      <c r="C355" s="50">
        <v>1973</v>
      </c>
      <c r="D355" s="51" t="s">
        <v>12</v>
      </c>
      <c r="E355" s="51" t="s">
        <v>344</v>
      </c>
      <c r="F355" s="48"/>
      <c r="G355" s="48"/>
      <c r="H355" s="48" t="s">
        <v>560</v>
      </c>
      <c r="I355" s="52" t="s">
        <v>281</v>
      </c>
      <c r="J355" s="53">
        <v>2</v>
      </c>
      <c r="K355" s="90" t="s">
        <v>456</v>
      </c>
      <c r="L355" s="90" t="s">
        <v>557</v>
      </c>
      <c r="M355" s="162">
        <v>11500000</v>
      </c>
      <c r="N355" s="90"/>
      <c r="O355" s="53"/>
      <c r="P355" s="54">
        <v>11500000</v>
      </c>
      <c r="Q355" s="54">
        <f t="shared" si="5"/>
        <v>12011750</v>
      </c>
      <c r="R355" s="22"/>
      <c r="S355" s="30"/>
      <c r="T355" s="112"/>
      <c r="U355" s="15"/>
    </row>
    <row r="356" spans="1:21" s="32" customFormat="1" ht="15.75" customHeight="1" x14ac:dyDescent="0.3">
      <c r="A356" s="48" t="s">
        <v>14</v>
      </c>
      <c r="B356" s="49" t="s">
        <v>160</v>
      </c>
      <c r="C356" s="50">
        <v>1973</v>
      </c>
      <c r="D356" s="51" t="s">
        <v>91</v>
      </c>
      <c r="E356" s="51" t="s">
        <v>91</v>
      </c>
      <c r="F356" s="48"/>
      <c r="G356" s="48"/>
      <c r="H356" s="48" t="s">
        <v>584</v>
      </c>
      <c r="I356" s="52" t="s">
        <v>363</v>
      </c>
      <c r="J356" s="53">
        <v>2</v>
      </c>
      <c r="K356" s="90"/>
      <c r="L356" s="90" t="s">
        <v>711</v>
      </c>
      <c r="M356" s="162"/>
      <c r="N356" s="90"/>
      <c r="O356" s="53"/>
      <c r="P356" s="54">
        <v>425000</v>
      </c>
      <c r="Q356" s="148">
        <f t="shared" si="5"/>
        <v>443912.5</v>
      </c>
      <c r="R356" s="22"/>
      <c r="S356" s="30"/>
      <c r="T356" s="113"/>
      <c r="U356" s="15"/>
    </row>
    <row r="357" spans="1:21" s="32" customFormat="1" ht="15.75" customHeight="1" x14ac:dyDescent="0.3">
      <c r="A357" s="24" t="s">
        <v>14</v>
      </c>
      <c r="B357" s="25" t="s">
        <v>160</v>
      </c>
      <c r="C357" s="26">
        <v>1973</v>
      </c>
      <c r="D357" s="27" t="s">
        <v>87</v>
      </c>
      <c r="E357" s="27" t="s">
        <v>87</v>
      </c>
      <c r="F357" s="24"/>
      <c r="G357" s="24"/>
      <c r="H357" s="24" t="s">
        <v>562</v>
      </c>
      <c r="I357" s="28" t="s">
        <v>249</v>
      </c>
      <c r="J357" s="29">
        <v>3</v>
      </c>
      <c r="K357" s="88"/>
      <c r="L357" s="88"/>
      <c r="M357" s="165"/>
      <c r="N357" s="88"/>
      <c r="O357" s="29"/>
      <c r="P357" s="30">
        <v>66853</v>
      </c>
      <c r="Q357" s="22">
        <f t="shared" si="5"/>
        <v>72929.937699999995</v>
      </c>
      <c r="R357" s="22"/>
      <c r="S357" s="30"/>
      <c r="T357" s="111"/>
      <c r="U357" s="15"/>
    </row>
    <row r="358" spans="1:21" s="32" customFormat="1" ht="15.75" customHeight="1" x14ac:dyDescent="0.3">
      <c r="A358" s="24" t="s">
        <v>14</v>
      </c>
      <c r="B358" s="25" t="s">
        <v>160</v>
      </c>
      <c r="C358" s="26">
        <v>1973</v>
      </c>
      <c r="D358" s="27" t="s">
        <v>87</v>
      </c>
      <c r="E358" s="27" t="s">
        <v>344</v>
      </c>
      <c r="F358" s="24"/>
      <c r="G358" s="24"/>
      <c r="H358" s="24" t="s">
        <v>562</v>
      </c>
      <c r="I358" s="28" t="s">
        <v>1</v>
      </c>
      <c r="J358" s="29">
        <v>3</v>
      </c>
      <c r="K358" s="88"/>
      <c r="L358" s="88"/>
      <c r="M358" s="165"/>
      <c r="N358" s="88"/>
      <c r="O358" s="29"/>
      <c r="P358" s="30">
        <v>315497</v>
      </c>
      <c r="Q358" s="22">
        <f t="shared" si="5"/>
        <v>344175.67729999998</v>
      </c>
      <c r="R358" s="22"/>
      <c r="S358" s="30"/>
      <c r="T358" s="113"/>
      <c r="U358" s="15"/>
    </row>
    <row r="359" spans="1:21" s="32" customFormat="1" ht="15.75" customHeight="1" x14ac:dyDescent="0.3">
      <c r="A359" s="24" t="s">
        <v>14</v>
      </c>
      <c r="B359" s="25" t="s">
        <v>160</v>
      </c>
      <c r="C359" s="26">
        <v>1973</v>
      </c>
      <c r="D359" s="27" t="s">
        <v>13</v>
      </c>
      <c r="E359" s="27" t="s">
        <v>344</v>
      </c>
      <c r="F359" s="24"/>
      <c r="G359" s="24"/>
      <c r="H359" s="24" t="s">
        <v>592</v>
      </c>
      <c r="I359" s="28" t="s">
        <v>184</v>
      </c>
      <c r="J359" s="29">
        <v>6</v>
      </c>
      <c r="K359" s="88"/>
      <c r="L359" s="88"/>
      <c r="M359" s="165"/>
      <c r="N359" s="88"/>
      <c r="O359" s="29"/>
      <c r="P359" s="30">
        <v>114696</v>
      </c>
      <c r="Q359" s="22">
        <f t="shared" si="5"/>
        <v>142578.59760000001</v>
      </c>
      <c r="R359" s="22"/>
      <c r="S359" s="30"/>
      <c r="T359" s="111"/>
      <c r="U359" s="15"/>
    </row>
    <row r="360" spans="1:21" s="32" customFormat="1" ht="15.75" customHeight="1" x14ac:dyDescent="0.3">
      <c r="A360" s="24" t="s">
        <v>57</v>
      </c>
      <c r="B360" s="25" t="s">
        <v>161</v>
      </c>
      <c r="C360" s="26">
        <v>2003</v>
      </c>
      <c r="D360" s="27" t="s">
        <v>12</v>
      </c>
      <c r="E360" s="27" t="s">
        <v>345</v>
      </c>
      <c r="F360" s="24"/>
      <c r="G360" s="24"/>
      <c r="H360" s="24" t="s">
        <v>586</v>
      </c>
      <c r="I360" s="28" t="s">
        <v>520</v>
      </c>
      <c r="J360" s="29">
        <v>1</v>
      </c>
      <c r="K360" s="88"/>
      <c r="L360" s="88"/>
      <c r="M360" s="165"/>
      <c r="N360" s="88"/>
      <c r="O360" s="29"/>
      <c r="P360" s="30">
        <v>100000</v>
      </c>
      <c r="Q360" s="22">
        <f t="shared" si="5"/>
        <v>100000</v>
      </c>
      <c r="R360" s="22"/>
      <c r="S360" s="30" t="s">
        <v>448</v>
      </c>
      <c r="T360" s="111"/>
      <c r="U360" s="15"/>
    </row>
    <row r="361" spans="1:21" s="32" customFormat="1" ht="15.75" customHeight="1" x14ac:dyDescent="0.3">
      <c r="A361" s="24" t="s">
        <v>57</v>
      </c>
      <c r="B361" s="25" t="s">
        <v>161</v>
      </c>
      <c r="C361" s="26">
        <v>2003</v>
      </c>
      <c r="D361" s="27" t="s">
        <v>87</v>
      </c>
      <c r="E361" s="27" t="s">
        <v>344</v>
      </c>
      <c r="F361" s="24"/>
      <c r="G361" s="24"/>
      <c r="H361" s="24" t="s">
        <v>567</v>
      </c>
      <c r="I361" s="28" t="s">
        <v>185</v>
      </c>
      <c r="J361" s="29">
        <v>4</v>
      </c>
      <c r="K361" s="88"/>
      <c r="L361" s="88"/>
      <c r="M361" s="165"/>
      <c r="N361" s="88"/>
      <c r="O361" s="29"/>
      <c r="P361" s="30">
        <v>195000</v>
      </c>
      <c r="Q361" s="22">
        <f t="shared" si="5"/>
        <v>222202.5</v>
      </c>
      <c r="R361" s="22"/>
      <c r="S361" s="30"/>
      <c r="T361" s="111"/>
      <c r="U361" s="15"/>
    </row>
    <row r="362" spans="1:21" s="32" customFormat="1" ht="15.75" customHeight="1" x14ac:dyDescent="0.3">
      <c r="A362" s="24" t="s">
        <v>57</v>
      </c>
      <c r="B362" s="25" t="s">
        <v>161</v>
      </c>
      <c r="C362" s="26">
        <v>2003</v>
      </c>
      <c r="D362" s="27" t="s">
        <v>12</v>
      </c>
      <c r="E362" s="27" t="s">
        <v>345</v>
      </c>
      <c r="F362" s="24"/>
      <c r="G362" s="24"/>
      <c r="H362" s="24" t="s">
        <v>563</v>
      </c>
      <c r="I362" s="28" t="s">
        <v>181</v>
      </c>
      <c r="J362" s="29">
        <v>5</v>
      </c>
      <c r="K362" s="88"/>
      <c r="L362" s="88"/>
      <c r="M362" s="165"/>
      <c r="N362" s="88"/>
      <c r="O362" s="29"/>
      <c r="P362" s="30">
        <v>80000</v>
      </c>
      <c r="Q362" s="22">
        <f t="shared" si="5"/>
        <v>95216</v>
      </c>
      <c r="R362" s="22"/>
      <c r="S362" s="30"/>
      <c r="T362" s="111"/>
      <c r="U362" s="15"/>
    </row>
    <row r="363" spans="1:21" s="32" customFormat="1" ht="15.75" customHeight="1" x14ac:dyDescent="0.3">
      <c r="A363" s="48" t="s">
        <v>57</v>
      </c>
      <c r="B363" s="49" t="s">
        <v>161</v>
      </c>
      <c r="C363" s="50">
        <v>2003</v>
      </c>
      <c r="D363" s="51" t="s">
        <v>91</v>
      </c>
      <c r="E363" s="51" t="s">
        <v>91</v>
      </c>
      <c r="F363" s="48"/>
      <c r="G363" s="48"/>
      <c r="H363" s="48" t="s">
        <v>584</v>
      </c>
      <c r="I363" s="52" t="s">
        <v>363</v>
      </c>
      <c r="J363" s="53">
        <v>5</v>
      </c>
      <c r="K363" s="90"/>
      <c r="L363" s="90" t="s">
        <v>711</v>
      </c>
      <c r="M363" s="162"/>
      <c r="N363" s="90"/>
      <c r="O363" s="53"/>
      <c r="P363" s="54">
        <v>425000</v>
      </c>
      <c r="Q363" s="54">
        <f t="shared" si="5"/>
        <v>505835</v>
      </c>
      <c r="R363" s="22"/>
      <c r="S363" s="30"/>
      <c r="T363" s="111"/>
      <c r="U363" s="15"/>
    </row>
    <row r="364" spans="1:21" s="32" customFormat="1" ht="15.75" customHeight="1" x14ac:dyDescent="0.3">
      <c r="A364" s="24" t="s">
        <v>57</v>
      </c>
      <c r="B364" s="25" t="s">
        <v>161</v>
      </c>
      <c r="C364" s="26">
        <v>2003</v>
      </c>
      <c r="D364" s="27" t="s">
        <v>87</v>
      </c>
      <c r="E364" s="27" t="s">
        <v>87</v>
      </c>
      <c r="F364" s="24"/>
      <c r="G364" s="24"/>
      <c r="H364" s="24" t="s">
        <v>569</v>
      </c>
      <c r="I364" s="28" t="s">
        <v>2</v>
      </c>
      <c r="J364" s="29">
        <v>6</v>
      </c>
      <c r="K364" s="88"/>
      <c r="L364" s="88"/>
      <c r="M364" s="165"/>
      <c r="N364" s="88"/>
      <c r="O364" s="29"/>
      <c r="P364" s="30">
        <v>88779</v>
      </c>
      <c r="Q364" s="22">
        <f t="shared" si="5"/>
        <v>110361.1749</v>
      </c>
      <c r="R364" s="22"/>
      <c r="S364" s="30"/>
      <c r="T364" s="111"/>
      <c r="U364" s="15"/>
    </row>
    <row r="365" spans="1:21" s="32" customFormat="1" ht="15.75" customHeight="1" x14ac:dyDescent="0.3">
      <c r="A365" s="17" t="s">
        <v>57</v>
      </c>
      <c r="B365" s="21" t="s">
        <v>161</v>
      </c>
      <c r="C365" s="18">
        <v>2003</v>
      </c>
      <c r="D365" s="19" t="s">
        <v>13</v>
      </c>
      <c r="E365" s="27" t="s">
        <v>344</v>
      </c>
      <c r="F365" s="24"/>
      <c r="G365" s="24"/>
      <c r="H365" s="24" t="s">
        <v>592</v>
      </c>
      <c r="I365" s="23" t="s">
        <v>184</v>
      </c>
      <c r="J365" s="20">
        <v>6</v>
      </c>
      <c r="K365" s="89"/>
      <c r="L365" s="89"/>
      <c r="M365" s="163"/>
      <c r="N365" s="89"/>
      <c r="O365" s="20"/>
      <c r="P365" s="30">
        <v>30000</v>
      </c>
      <c r="Q365" s="22">
        <f t="shared" si="5"/>
        <v>37293</v>
      </c>
      <c r="R365" s="22"/>
      <c r="S365" s="30"/>
      <c r="T365" s="111"/>
      <c r="U365" s="15"/>
    </row>
    <row r="366" spans="1:21" s="32" customFormat="1" ht="15.75" customHeight="1" x14ac:dyDescent="0.3">
      <c r="A366" s="24" t="s">
        <v>57</v>
      </c>
      <c r="B366" s="25" t="s">
        <v>161</v>
      </c>
      <c r="C366" s="26">
        <v>2003</v>
      </c>
      <c r="D366" s="27" t="s">
        <v>87</v>
      </c>
      <c r="E366" s="27" t="s">
        <v>344</v>
      </c>
      <c r="F366" s="24"/>
      <c r="G366" s="24"/>
      <c r="H366" s="24" t="s">
        <v>562</v>
      </c>
      <c r="I366" s="28" t="s">
        <v>1</v>
      </c>
      <c r="J366" s="29">
        <v>6</v>
      </c>
      <c r="K366" s="88"/>
      <c r="L366" s="88"/>
      <c r="M366" s="165"/>
      <c r="N366" s="88"/>
      <c r="O366" s="29"/>
      <c r="P366" s="30">
        <v>419926</v>
      </c>
      <c r="Q366" s="22">
        <f t="shared" si="5"/>
        <v>522010.01060000004</v>
      </c>
      <c r="R366" s="22"/>
      <c r="S366" s="30"/>
      <c r="T366" s="111"/>
      <c r="U366" s="15"/>
    </row>
    <row r="367" spans="1:21" s="32" customFormat="1" ht="15.75" customHeight="1" x14ac:dyDescent="0.3">
      <c r="A367" s="60" t="s">
        <v>34</v>
      </c>
      <c r="B367" s="61" t="s">
        <v>162</v>
      </c>
      <c r="C367" s="62">
        <v>1977</v>
      </c>
      <c r="D367" s="63" t="s">
        <v>12</v>
      </c>
      <c r="E367" s="63" t="s">
        <v>345</v>
      </c>
      <c r="F367" s="60"/>
      <c r="G367" s="60"/>
      <c r="H367" s="60" t="s">
        <v>563</v>
      </c>
      <c r="I367" s="64" t="s">
        <v>397</v>
      </c>
      <c r="J367" s="65">
        <v>1</v>
      </c>
      <c r="K367" s="86" t="s">
        <v>456</v>
      </c>
      <c r="L367" s="86" t="s">
        <v>578</v>
      </c>
      <c r="M367" s="164">
        <v>60000</v>
      </c>
      <c r="N367" s="86"/>
      <c r="O367" s="65"/>
      <c r="P367" s="66">
        <v>60000</v>
      </c>
      <c r="Q367" s="66">
        <f t="shared" si="5"/>
        <v>60000</v>
      </c>
      <c r="R367" s="22"/>
      <c r="S367" s="30" t="s">
        <v>531</v>
      </c>
      <c r="T367" s="111"/>
      <c r="U367" s="15"/>
    </row>
    <row r="368" spans="1:21" s="32" customFormat="1" ht="15.75" customHeight="1" x14ac:dyDescent="0.3">
      <c r="A368" s="24" t="s">
        <v>34</v>
      </c>
      <c r="B368" s="25" t="s">
        <v>162</v>
      </c>
      <c r="C368" s="26">
        <v>1977</v>
      </c>
      <c r="D368" s="27" t="s">
        <v>12</v>
      </c>
      <c r="E368" s="27" t="s">
        <v>345</v>
      </c>
      <c r="F368" s="24"/>
      <c r="G368" s="24"/>
      <c r="H368" s="24" t="s">
        <v>586</v>
      </c>
      <c r="I368" s="28" t="s">
        <v>520</v>
      </c>
      <c r="J368" s="29">
        <v>1</v>
      </c>
      <c r="K368" s="88"/>
      <c r="L368" s="88"/>
      <c r="M368" s="165"/>
      <c r="N368" s="88"/>
      <c r="O368" s="29"/>
      <c r="P368" s="30">
        <v>100000</v>
      </c>
      <c r="Q368" s="22">
        <f t="shared" si="5"/>
        <v>100000</v>
      </c>
      <c r="R368" s="22"/>
      <c r="S368" s="30" t="s">
        <v>448</v>
      </c>
      <c r="T368" s="111"/>
      <c r="U368" s="15"/>
    </row>
    <row r="369" spans="1:23" s="32" customFormat="1" ht="15.75" customHeight="1" x14ac:dyDescent="0.3">
      <c r="A369" s="48" t="s">
        <v>34</v>
      </c>
      <c r="B369" s="49" t="s">
        <v>162</v>
      </c>
      <c r="C369" s="50">
        <v>1977</v>
      </c>
      <c r="D369" s="51" t="s">
        <v>91</v>
      </c>
      <c r="E369" s="51" t="s">
        <v>91</v>
      </c>
      <c r="F369" s="48"/>
      <c r="G369" s="48"/>
      <c r="H369" s="48" t="s">
        <v>584</v>
      </c>
      <c r="I369" s="52" t="s">
        <v>363</v>
      </c>
      <c r="J369" s="53">
        <v>2</v>
      </c>
      <c r="K369" s="90"/>
      <c r="L369" s="90" t="s">
        <v>711</v>
      </c>
      <c r="M369" s="162"/>
      <c r="N369" s="90"/>
      <c r="O369" s="53"/>
      <c r="P369" s="54">
        <v>425000</v>
      </c>
      <c r="Q369" s="148">
        <f t="shared" si="5"/>
        <v>443912.5</v>
      </c>
      <c r="R369" s="22"/>
      <c r="S369" s="30"/>
      <c r="T369" s="111"/>
      <c r="U369" s="15"/>
    </row>
    <row r="370" spans="1:23" s="32" customFormat="1" ht="15.75" customHeight="1" x14ac:dyDescent="0.3">
      <c r="A370" s="48" t="s">
        <v>34</v>
      </c>
      <c r="B370" s="49" t="s">
        <v>162</v>
      </c>
      <c r="C370" s="50">
        <v>1977</v>
      </c>
      <c r="D370" s="51" t="s">
        <v>12</v>
      </c>
      <c r="E370" s="51" t="s">
        <v>344</v>
      </c>
      <c r="F370" s="48"/>
      <c r="G370" s="48"/>
      <c r="H370" s="48" t="s">
        <v>560</v>
      </c>
      <c r="I370" s="52" t="s">
        <v>262</v>
      </c>
      <c r="J370" s="53">
        <v>4</v>
      </c>
      <c r="K370" s="90"/>
      <c r="L370" s="90" t="s">
        <v>711</v>
      </c>
      <c r="M370" s="162"/>
      <c r="N370" s="90"/>
      <c r="O370" s="53"/>
      <c r="P370" s="54">
        <v>2500000</v>
      </c>
      <c r="Q370" s="54">
        <f t="shared" si="5"/>
        <v>2848750</v>
      </c>
      <c r="R370" s="22"/>
      <c r="S370" s="30"/>
      <c r="T370" s="111"/>
      <c r="U370" s="15"/>
    </row>
    <row r="371" spans="1:23" s="14" customFormat="1" ht="15.75" customHeight="1" x14ac:dyDescent="0.3">
      <c r="A371" s="24" t="s">
        <v>34</v>
      </c>
      <c r="B371" s="25" t="s">
        <v>162</v>
      </c>
      <c r="C371" s="26">
        <v>1977</v>
      </c>
      <c r="D371" s="27" t="s">
        <v>87</v>
      </c>
      <c r="E371" s="27" t="s">
        <v>344</v>
      </c>
      <c r="F371" s="24"/>
      <c r="G371" s="24"/>
      <c r="H371" s="24" t="s">
        <v>567</v>
      </c>
      <c r="I371" s="28" t="s">
        <v>185</v>
      </c>
      <c r="J371" s="29">
        <v>5</v>
      </c>
      <c r="K371" s="88"/>
      <c r="L371" s="88"/>
      <c r="M371" s="165"/>
      <c r="N371" s="88"/>
      <c r="O371" s="29"/>
      <c r="P371" s="30">
        <v>204750</v>
      </c>
      <c r="Q371" s="22">
        <f t="shared" si="5"/>
        <v>243693.45</v>
      </c>
      <c r="R371" s="22"/>
      <c r="S371" s="30"/>
      <c r="T371" s="111"/>
      <c r="U371" s="15"/>
    </row>
    <row r="372" spans="1:23" s="14" customFormat="1" ht="15.75" customHeight="1" x14ac:dyDescent="0.3">
      <c r="A372" s="24" t="s">
        <v>34</v>
      </c>
      <c r="B372" s="25" t="s">
        <v>162</v>
      </c>
      <c r="C372" s="26">
        <v>1977</v>
      </c>
      <c r="D372" s="27" t="s">
        <v>13</v>
      </c>
      <c r="E372" s="27" t="s">
        <v>344</v>
      </c>
      <c r="F372" s="24"/>
      <c r="G372" s="24"/>
      <c r="H372" s="24" t="s">
        <v>592</v>
      </c>
      <c r="I372" s="28" t="s">
        <v>430</v>
      </c>
      <c r="J372" s="29">
        <v>6</v>
      </c>
      <c r="K372" s="88"/>
      <c r="L372" s="88"/>
      <c r="M372" s="165"/>
      <c r="N372" s="88"/>
      <c r="O372" s="29"/>
      <c r="P372" s="30">
        <v>0</v>
      </c>
      <c r="Q372" s="22">
        <f t="shared" si="5"/>
        <v>0</v>
      </c>
      <c r="R372" s="22"/>
      <c r="S372" s="30" t="s">
        <v>423</v>
      </c>
      <c r="T372" s="111"/>
      <c r="U372" s="15"/>
    </row>
    <row r="373" spans="1:23" s="14" customFormat="1" ht="15.75" customHeight="1" x14ac:dyDescent="0.3">
      <c r="A373" s="24" t="s">
        <v>56</v>
      </c>
      <c r="B373" s="25" t="s">
        <v>163</v>
      </c>
      <c r="C373" s="26">
        <v>1977</v>
      </c>
      <c r="D373" s="27" t="s">
        <v>12</v>
      </c>
      <c r="E373" s="19" t="s">
        <v>545</v>
      </c>
      <c r="F373" s="17" t="s">
        <v>544</v>
      </c>
      <c r="G373" s="17"/>
      <c r="H373" s="24" t="s">
        <v>567</v>
      </c>
      <c r="I373" s="28" t="s">
        <v>517</v>
      </c>
      <c r="J373" s="29">
        <v>1</v>
      </c>
      <c r="K373" s="88" t="s">
        <v>473</v>
      </c>
      <c r="L373" s="88"/>
      <c r="M373" s="165"/>
      <c r="N373" s="88"/>
      <c r="O373" s="29"/>
      <c r="P373" s="30">
        <v>2800000</v>
      </c>
      <c r="Q373" s="22">
        <f t="shared" si="5"/>
        <v>2800000</v>
      </c>
      <c r="R373" s="22"/>
      <c r="S373" s="30"/>
      <c r="T373" s="111"/>
      <c r="U373" s="15"/>
    </row>
    <row r="374" spans="1:23" s="14" customFormat="1" ht="15.75" customHeight="1" x14ac:dyDescent="0.3">
      <c r="A374" s="24" t="s">
        <v>56</v>
      </c>
      <c r="B374" s="25" t="s">
        <v>163</v>
      </c>
      <c r="C374" s="26">
        <v>1977</v>
      </c>
      <c r="D374" s="27" t="s">
        <v>12</v>
      </c>
      <c r="E374" s="27" t="s">
        <v>545</v>
      </c>
      <c r="F374" s="24" t="s">
        <v>544</v>
      </c>
      <c r="G374" s="24"/>
      <c r="H374" s="24" t="s">
        <v>567</v>
      </c>
      <c r="I374" s="28" t="s">
        <v>534</v>
      </c>
      <c r="J374" s="29">
        <v>1</v>
      </c>
      <c r="K374" s="88" t="s">
        <v>456</v>
      </c>
      <c r="L374" s="88" t="s">
        <v>568</v>
      </c>
      <c r="M374" s="165">
        <v>200000</v>
      </c>
      <c r="N374" s="88"/>
      <c r="O374" s="29"/>
      <c r="P374" s="30">
        <v>200000</v>
      </c>
      <c r="Q374" s="22">
        <f t="shared" si="5"/>
        <v>200000</v>
      </c>
      <c r="R374" s="22"/>
      <c r="S374" s="30"/>
      <c r="T374" s="111"/>
      <c r="U374" s="15"/>
    </row>
    <row r="375" spans="1:23" s="14" customFormat="1" ht="15.75" customHeight="1" x14ac:dyDescent="0.3">
      <c r="A375" s="150" t="s">
        <v>56</v>
      </c>
      <c r="B375" s="61" t="s">
        <v>163</v>
      </c>
      <c r="C375" s="62">
        <v>1977</v>
      </c>
      <c r="D375" s="63" t="s">
        <v>12</v>
      </c>
      <c r="E375" s="63" t="s">
        <v>345</v>
      </c>
      <c r="F375" s="60"/>
      <c r="G375" s="60"/>
      <c r="H375" s="60" t="s">
        <v>563</v>
      </c>
      <c r="I375" s="64" t="s">
        <v>203</v>
      </c>
      <c r="J375" s="65">
        <v>1</v>
      </c>
      <c r="K375" s="86" t="s">
        <v>473</v>
      </c>
      <c r="L375" s="86"/>
      <c r="M375" s="164"/>
      <c r="N375" s="86"/>
      <c r="O375" s="65"/>
      <c r="P375" s="66">
        <v>900000</v>
      </c>
      <c r="Q375" s="66">
        <f t="shared" si="5"/>
        <v>900000</v>
      </c>
      <c r="R375" s="22"/>
      <c r="S375" s="30" t="s">
        <v>537</v>
      </c>
      <c r="T375" s="111" t="s">
        <v>535</v>
      </c>
      <c r="U375" s="15"/>
    </row>
    <row r="376" spans="1:23" s="32" customFormat="1" ht="15.75" customHeight="1" x14ac:dyDescent="0.3">
      <c r="A376" s="24" t="s">
        <v>56</v>
      </c>
      <c r="B376" s="25" t="s">
        <v>163</v>
      </c>
      <c r="C376" s="26">
        <v>1977</v>
      </c>
      <c r="D376" s="27" t="s">
        <v>0</v>
      </c>
      <c r="E376" s="19" t="s">
        <v>345</v>
      </c>
      <c r="F376" s="17"/>
      <c r="G376" s="17"/>
      <c r="H376" s="17" t="s">
        <v>580</v>
      </c>
      <c r="I376" s="28" t="s">
        <v>202</v>
      </c>
      <c r="J376" s="29">
        <v>2</v>
      </c>
      <c r="K376" s="88"/>
      <c r="L376" s="88"/>
      <c r="M376" s="165"/>
      <c r="N376" s="88"/>
      <c r="O376" s="29"/>
      <c r="P376" s="30">
        <v>30000</v>
      </c>
      <c r="Q376" s="22">
        <f t="shared" si="5"/>
        <v>31335</v>
      </c>
      <c r="R376" s="22"/>
      <c r="S376" s="30"/>
      <c r="T376" s="111"/>
      <c r="U376" s="15"/>
      <c r="V376" s="14"/>
      <c r="W376" s="14"/>
    </row>
    <row r="377" spans="1:23" s="14" customFormat="1" ht="15.75" customHeight="1" x14ac:dyDescent="0.3">
      <c r="A377" s="24" t="s">
        <v>56</v>
      </c>
      <c r="B377" s="25" t="s">
        <v>163</v>
      </c>
      <c r="C377" s="26">
        <v>1977</v>
      </c>
      <c r="D377" s="27" t="s">
        <v>0</v>
      </c>
      <c r="E377" s="27" t="s">
        <v>0</v>
      </c>
      <c r="F377" s="24"/>
      <c r="G377" s="24"/>
      <c r="H377" s="24" t="s">
        <v>580</v>
      </c>
      <c r="I377" s="28" t="s">
        <v>201</v>
      </c>
      <c r="J377" s="29">
        <v>2</v>
      </c>
      <c r="K377" s="88"/>
      <c r="L377" s="88"/>
      <c r="M377" s="165"/>
      <c r="N377" s="88"/>
      <c r="O377" s="29"/>
      <c r="P377" s="30">
        <v>40000</v>
      </c>
      <c r="Q377" s="22">
        <f t="shared" si="5"/>
        <v>41780</v>
      </c>
      <c r="R377" s="22"/>
      <c r="S377" s="30"/>
      <c r="T377" s="111"/>
      <c r="U377" s="15"/>
      <c r="V377" s="32"/>
      <c r="W377" s="32"/>
    </row>
    <row r="378" spans="1:23" s="14" customFormat="1" ht="15.75" customHeight="1" x14ac:dyDescent="0.3">
      <c r="A378" s="24" t="s">
        <v>56</v>
      </c>
      <c r="B378" s="25" t="s">
        <v>163</v>
      </c>
      <c r="C378" s="26">
        <v>1977</v>
      </c>
      <c r="D378" s="27" t="s">
        <v>12</v>
      </c>
      <c r="E378" s="27" t="s">
        <v>344</v>
      </c>
      <c r="F378" s="24"/>
      <c r="G378" s="24"/>
      <c r="H378" s="24" t="s">
        <v>560</v>
      </c>
      <c r="I378" s="28" t="s">
        <v>263</v>
      </c>
      <c r="J378" s="29">
        <v>5</v>
      </c>
      <c r="K378" s="88"/>
      <c r="L378" s="88"/>
      <c r="M378" s="165"/>
      <c r="N378" s="88"/>
      <c r="O378" s="29"/>
      <c r="P378" s="30">
        <v>15930180</v>
      </c>
      <c r="Q378" s="22">
        <f t="shared" si="5"/>
        <v>18960100.236000001</v>
      </c>
      <c r="R378" s="22"/>
      <c r="S378" s="30"/>
      <c r="T378" s="111"/>
      <c r="U378" s="15"/>
      <c r="V378" s="32"/>
      <c r="W378" s="32"/>
    </row>
    <row r="379" spans="1:23" s="14" customFormat="1" ht="15.75" customHeight="1" x14ac:dyDescent="0.3">
      <c r="A379" s="48" t="s">
        <v>56</v>
      </c>
      <c r="B379" s="49" t="s">
        <v>163</v>
      </c>
      <c r="C379" s="50">
        <v>1977</v>
      </c>
      <c r="D379" s="51" t="s">
        <v>91</v>
      </c>
      <c r="E379" s="51" t="s">
        <v>91</v>
      </c>
      <c r="F379" s="48"/>
      <c r="G379" s="48"/>
      <c r="H379" s="48" t="s">
        <v>584</v>
      </c>
      <c r="I379" s="52" t="s">
        <v>363</v>
      </c>
      <c r="J379" s="53">
        <v>5</v>
      </c>
      <c r="K379" s="90"/>
      <c r="L379" s="90" t="s">
        <v>711</v>
      </c>
      <c r="M379" s="162"/>
      <c r="N379" s="90"/>
      <c r="O379" s="53"/>
      <c r="P379" s="54">
        <v>800000</v>
      </c>
      <c r="Q379" s="54">
        <f t="shared" si="5"/>
        <v>952160</v>
      </c>
      <c r="R379" s="22"/>
      <c r="S379" s="30"/>
      <c r="T379" s="111"/>
      <c r="U379" s="15"/>
    </row>
    <row r="380" spans="1:23" s="14" customFormat="1" ht="15.75" customHeight="1" x14ac:dyDescent="0.3">
      <c r="A380" s="24" t="s">
        <v>56</v>
      </c>
      <c r="B380" s="25" t="s">
        <v>163</v>
      </c>
      <c r="C380" s="26">
        <v>1977</v>
      </c>
      <c r="D380" s="27" t="s">
        <v>87</v>
      </c>
      <c r="E380" s="27" t="s">
        <v>87</v>
      </c>
      <c r="F380" s="24"/>
      <c r="G380" s="24"/>
      <c r="H380" s="24" t="s">
        <v>569</v>
      </c>
      <c r="I380" s="28" t="s">
        <v>4</v>
      </c>
      <c r="J380" s="29">
        <v>6</v>
      </c>
      <c r="K380" s="88"/>
      <c r="L380" s="88"/>
      <c r="M380" s="165"/>
      <c r="N380" s="88"/>
      <c r="O380" s="29"/>
      <c r="P380" s="30">
        <v>88779</v>
      </c>
      <c r="Q380" s="22">
        <f t="shared" si="5"/>
        <v>110361.1749</v>
      </c>
      <c r="R380" s="22"/>
      <c r="S380" s="30"/>
      <c r="T380" s="111"/>
      <c r="U380" s="15"/>
    </row>
    <row r="381" spans="1:23" s="14" customFormat="1" ht="15.75" customHeight="1" x14ac:dyDescent="0.3">
      <c r="A381" s="48" t="s">
        <v>56</v>
      </c>
      <c r="B381" s="49" t="s">
        <v>163</v>
      </c>
      <c r="C381" s="50">
        <v>1977</v>
      </c>
      <c r="D381" s="51" t="s">
        <v>13</v>
      </c>
      <c r="E381" s="51" t="s">
        <v>344</v>
      </c>
      <c r="F381" s="48"/>
      <c r="G381" s="48"/>
      <c r="H381" s="48" t="s">
        <v>592</v>
      </c>
      <c r="I381" s="52" t="s">
        <v>210</v>
      </c>
      <c r="J381" s="53">
        <v>6</v>
      </c>
      <c r="K381" s="90"/>
      <c r="L381" s="90" t="s">
        <v>711</v>
      </c>
      <c r="M381" s="162"/>
      <c r="N381" s="90"/>
      <c r="O381" s="53"/>
      <c r="P381" s="54">
        <v>406000</v>
      </c>
      <c r="Q381" s="54">
        <f t="shared" si="5"/>
        <v>504698.6</v>
      </c>
      <c r="R381" s="22"/>
      <c r="S381" s="30"/>
      <c r="T381" s="111"/>
      <c r="U381" s="15"/>
    </row>
    <row r="382" spans="1:23" s="32" customFormat="1" ht="15.75" customHeight="1" x14ac:dyDescent="0.3">
      <c r="A382" s="48" t="s">
        <v>56</v>
      </c>
      <c r="B382" s="49" t="s">
        <v>163</v>
      </c>
      <c r="C382" s="50">
        <v>1977</v>
      </c>
      <c r="D382" s="51" t="s">
        <v>13</v>
      </c>
      <c r="E382" s="51" t="s">
        <v>344</v>
      </c>
      <c r="F382" s="48"/>
      <c r="G382" s="48"/>
      <c r="H382" s="48" t="s">
        <v>592</v>
      </c>
      <c r="I382" s="52" t="s">
        <v>211</v>
      </c>
      <c r="J382" s="53">
        <v>6</v>
      </c>
      <c r="K382" s="90"/>
      <c r="L382" s="90" t="s">
        <v>711</v>
      </c>
      <c r="M382" s="162"/>
      <c r="N382" s="90"/>
      <c r="O382" s="53"/>
      <c r="P382" s="54">
        <v>550000</v>
      </c>
      <c r="Q382" s="54">
        <f t="shared" si="5"/>
        <v>683705</v>
      </c>
      <c r="R382" s="22"/>
      <c r="S382" s="30"/>
      <c r="T382" s="111"/>
      <c r="U382" s="15"/>
      <c r="V382" s="14"/>
      <c r="W382" s="14"/>
    </row>
    <row r="383" spans="1:23" s="32" customFormat="1" ht="15.75" customHeight="1" x14ac:dyDescent="0.3">
      <c r="A383" s="17" t="s">
        <v>56</v>
      </c>
      <c r="B383" s="21" t="s">
        <v>163</v>
      </c>
      <c r="C383" s="18">
        <v>1977</v>
      </c>
      <c r="D383" s="19" t="s">
        <v>13</v>
      </c>
      <c r="E383" s="19" t="s">
        <v>344</v>
      </c>
      <c r="F383" s="17"/>
      <c r="G383" s="17"/>
      <c r="H383" s="17" t="s">
        <v>592</v>
      </c>
      <c r="I383" s="23" t="s">
        <v>212</v>
      </c>
      <c r="J383" s="20">
        <v>6</v>
      </c>
      <c r="K383" s="89"/>
      <c r="L383" s="89"/>
      <c r="M383" s="163"/>
      <c r="N383" s="89"/>
      <c r="O383" s="20"/>
      <c r="P383" s="22">
        <v>418000</v>
      </c>
      <c r="Q383" s="22">
        <f t="shared" si="5"/>
        <v>519615.8</v>
      </c>
      <c r="R383" s="22"/>
      <c r="S383" s="30"/>
      <c r="T383" s="111"/>
      <c r="U383" s="15"/>
    </row>
    <row r="384" spans="1:23" s="32" customFormat="1" ht="15.75" customHeight="1" x14ac:dyDescent="0.3">
      <c r="A384" s="17" t="s">
        <v>59</v>
      </c>
      <c r="B384" s="21" t="s">
        <v>164</v>
      </c>
      <c r="C384" s="18">
        <v>1977</v>
      </c>
      <c r="D384" s="19" t="s">
        <v>12</v>
      </c>
      <c r="E384" s="27" t="s">
        <v>545</v>
      </c>
      <c r="F384" s="24"/>
      <c r="G384" s="24"/>
      <c r="H384" s="24" t="s">
        <v>567</v>
      </c>
      <c r="I384" s="23" t="s">
        <v>258</v>
      </c>
      <c r="J384" s="20">
        <v>1</v>
      </c>
      <c r="K384" s="88" t="s">
        <v>473</v>
      </c>
      <c r="L384" s="88"/>
      <c r="M384" s="165"/>
      <c r="N384" s="88"/>
      <c r="O384" s="20"/>
      <c r="P384" s="30">
        <v>2200000</v>
      </c>
      <c r="Q384" s="22">
        <f t="shared" si="5"/>
        <v>2200000</v>
      </c>
      <c r="R384" s="22"/>
      <c r="S384" s="30" t="s">
        <v>445</v>
      </c>
      <c r="T384" s="111" t="s">
        <v>474</v>
      </c>
      <c r="U384" s="15"/>
    </row>
    <row r="385" spans="1:21" s="32" customFormat="1" ht="15.75" customHeight="1" x14ac:dyDescent="0.3">
      <c r="A385" s="48" t="s">
        <v>59</v>
      </c>
      <c r="B385" s="49" t="s">
        <v>164</v>
      </c>
      <c r="C385" s="50">
        <v>1977</v>
      </c>
      <c r="D385" s="51" t="s">
        <v>91</v>
      </c>
      <c r="E385" s="105" t="s">
        <v>344</v>
      </c>
      <c r="F385" s="154"/>
      <c r="G385" s="154"/>
      <c r="H385" s="48" t="s">
        <v>584</v>
      </c>
      <c r="I385" s="104" t="s">
        <v>363</v>
      </c>
      <c r="J385" s="53">
        <v>1</v>
      </c>
      <c r="K385" s="90"/>
      <c r="L385" s="90" t="s">
        <v>711</v>
      </c>
      <c r="M385" s="162"/>
      <c r="N385" s="90"/>
      <c r="O385" s="53"/>
      <c r="P385" s="54">
        <v>800000</v>
      </c>
      <c r="Q385" s="54">
        <f t="shared" si="5"/>
        <v>800000</v>
      </c>
      <c r="R385" s="22"/>
      <c r="S385" s="30"/>
      <c r="T385" s="113" t="s">
        <v>485</v>
      </c>
      <c r="U385" s="15"/>
    </row>
    <row r="386" spans="1:21" s="32" customFormat="1" ht="15.75" customHeight="1" x14ac:dyDescent="0.3">
      <c r="A386" s="17" t="s">
        <v>59</v>
      </c>
      <c r="B386" s="21" t="s">
        <v>164</v>
      </c>
      <c r="C386" s="18">
        <v>1977</v>
      </c>
      <c r="D386" s="19" t="s">
        <v>0</v>
      </c>
      <c r="E386" s="27" t="s">
        <v>345</v>
      </c>
      <c r="F386" s="24"/>
      <c r="G386" s="24"/>
      <c r="H386" s="24" t="s">
        <v>580</v>
      </c>
      <c r="I386" s="23" t="s">
        <v>329</v>
      </c>
      <c r="J386" s="20">
        <v>2</v>
      </c>
      <c r="K386" s="89"/>
      <c r="L386" s="89"/>
      <c r="M386" s="163"/>
      <c r="N386" s="89"/>
      <c r="O386" s="20"/>
      <c r="P386" s="22">
        <v>100000</v>
      </c>
      <c r="Q386" s="22">
        <f t="shared" si="5"/>
        <v>104450</v>
      </c>
      <c r="R386" s="22"/>
      <c r="S386" s="30"/>
      <c r="T386" s="111"/>
      <c r="U386" s="15"/>
    </row>
    <row r="387" spans="1:21" s="32" customFormat="1" ht="15.75" customHeight="1" x14ac:dyDescent="0.3">
      <c r="A387" s="17" t="s">
        <v>59</v>
      </c>
      <c r="B387" s="21" t="s">
        <v>164</v>
      </c>
      <c r="C387" s="18">
        <v>1977</v>
      </c>
      <c r="D387" s="19" t="s">
        <v>0</v>
      </c>
      <c r="E387" s="19" t="s">
        <v>0</v>
      </c>
      <c r="F387" s="17"/>
      <c r="G387" s="17"/>
      <c r="H387" s="17" t="s">
        <v>565</v>
      </c>
      <c r="I387" s="23" t="s">
        <v>324</v>
      </c>
      <c r="J387" s="20">
        <v>2</v>
      </c>
      <c r="K387" s="89"/>
      <c r="L387" s="89"/>
      <c r="M387" s="163"/>
      <c r="N387" s="89"/>
      <c r="O387" s="20"/>
      <c r="P387" s="22">
        <v>25000</v>
      </c>
      <c r="Q387" s="22">
        <f t="shared" si="5"/>
        <v>26112.5</v>
      </c>
      <c r="R387" s="22"/>
      <c r="S387" s="30"/>
      <c r="T387" s="111"/>
      <c r="U387" s="15"/>
    </row>
    <row r="388" spans="1:21" s="32" customFormat="1" ht="15.75" customHeight="1" x14ac:dyDescent="0.3">
      <c r="A388" s="17" t="s">
        <v>59</v>
      </c>
      <c r="B388" s="21" t="s">
        <v>164</v>
      </c>
      <c r="C388" s="18">
        <v>1977</v>
      </c>
      <c r="D388" s="19" t="s">
        <v>0</v>
      </c>
      <c r="E388" s="19" t="s">
        <v>345</v>
      </c>
      <c r="F388" s="17"/>
      <c r="G388" s="17"/>
      <c r="H388" s="17" t="s">
        <v>595</v>
      </c>
      <c r="I388" s="23" t="s">
        <v>253</v>
      </c>
      <c r="J388" s="20">
        <v>3</v>
      </c>
      <c r="K388" s="89"/>
      <c r="L388" s="89"/>
      <c r="M388" s="163"/>
      <c r="N388" s="89"/>
      <c r="O388" s="20"/>
      <c r="P388" s="22">
        <v>25000</v>
      </c>
      <c r="Q388" s="22">
        <f t="shared" si="5"/>
        <v>27272.5</v>
      </c>
      <c r="R388" s="22"/>
      <c r="S388" s="30"/>
      <c r="T388" s="111"/>
      <c r="U388" s="15"/>
    </row>
    <row r="389" spans="1:21" s="32" customFormat="1" ht="15.75" customHeight="1" x14ac:dyDescent="0.3">
      <c r="A389" s="17" t="s">
        <v>59</v>
      </c>
      <c r="B389" s="21" t="s">
        <v>164</v>
      </c>
      <c r="C389" s="18">
        <v>1977</v>
      </c>
      <c r="D389" s="19" t="s">
        <v>0</v>
      </c>
      <c r="E389" s="19" t="s">
        <v>0</v>
      </c>
      <c r="F389" s="17"/>
      <c r="G389" s="17"/>
      <c r="H389" s="17" t="s">
        <v>565</v>
      </c>
      <c r="I389" s="23" t="s">
        <v>324</v>
      </c>
      <c r="J389" s="20">
        <v>3</v>
      </c>
      <c r="K389" s="89"/>
      <c r="L389" s="89"/>
      <c r="M389" s="163"/>
      <c r="N389" s="89"/>
      <c r="O389" s="20"/>
      <c r="P389" s="22">
        <v>25000</v>
      </c>
      <c r="Q389" s="22">
        <f t="shared" si="5"/>
        <v>27272.5</v>
      </c>
      <c r="R389" s="22"/>
      <c r="S389" s="30"/>
      <c r="T389" s="111"/>
      <c r="U389" s="15"/>
    </row>
    <row r="390" spans="1:21" s="32" customFormat="1" ht="15.75" customHeight="1" x14ac:dyDescent="0.3">
      <c r="A390" s="17" t="s">
        <v>59</v>
      </c>
      <c r="B390" s="21" t="s">
        <v>164</v>
      </c>
      <c r="C390" s="18">
        <v>1977</v>
      </c>
      <c r="D390" s="19" t="s">
        <v>0</v>
      </c>
      <c r="E390" s="19" t="s">
        <v>345</v>
      </c>
      <c r="F390" s="17"/>
      <c r="G390" s="17"/>
      <c r="H390" s="17" t="s">
        <v>580</v>
      </c>
      <c r="I390" s="23" t="s">
        <v>332</v>
      </c>
      <c r="J390" s="20">
        <v>3</v>
      </c>
      <c r="K390" s="89"/>
      <c r="L390" s="89"/>
      <c r="M390" s="163"/>
      <c r="N390" s="89"/>
      <c r="O390" s="20"/>
      <c r="P390" s="22">
        <v>250000</v>
      </c>
      <c r="Q390" s="22">
        <f t="shared" si="5"/>
        <v>272725</v>
      </c>
      <c r="R390" s="22"/>
      <c r="S390" s="30"/>
      <c r="T390" s="111"/>
      <c r="U390" s="15"/>
    </row>
    <row r="391" spans="1:21" s="32" customFormat="1" ht="15.75" customHeight="1" x14ac:dyDescent="0.3">
      <c r="A391" s="17" t="s">
        <v>59</v>
      </c>
      <c r="B391" s="21" t="s">
        <v>164</v>
      </c>
      <c r="C391" s="18">
        <v>1977</v>
      </c>
      <c r="D391" s="19" t="s">
        <v>0</v>
      </c>
      <c r="E391" s="19" t="s">
        <v>0</v>
      </c>
      <c r="F391" s="17"/>
      <c r="G391" s="17"/>
      <c r="H391" s="17" t="s">
        <v>594</v>
      </c>
      <c r="I391" s="23" t="s">
        <v>320</v>
      </c>
      <c r="J391" s="20">
        <v>4</v>
      </c>
      <c r="K391" s="89"/>
      <c r="L391" s="89"/>
      <c r="M391" s="163"/>
      <c r="N391" s="89"/>
      <c r="O391" s="20"/>
      <c r="P391" s="22">
        <v>60000</v>
      </c>
      <c r="Q391" s="22">
        <f t="shared" si="5"/>
        <v>68370</v>
      </c>
      <c r="R391" s="22"/>
      <c r="S391" s="30"/>
      <c r="T391" s="111"/>
      <c r="U391" s="15"/>
    </row>
    <row r="392" spans="1:21" s="32" customFormat="1" ht="15.75" customHeight="1" x14ac:dyDescent="0.3">
      <c r="A392" s="17" t="s">
        <v>59</v>
      </c>
      <c r="B392" s="21" t="s">
        <v>164</v>
      </c>
      <c r="C392" s="18">
        <v>1977</v>
      </c>
      <c r="D392" s="19" t="s">
        <v>0</v>
      </c>
      <c r="E392" s="19" t="s">
        <v>0</v>
      </c>
      <c r="F392" s="17"/>
      <c r="G392" s="17"/>
      <c r="H392" s="17" t="s">
        <v>580</v>
      </c>
      <c r="I392" s="23" t="s">
        <v>201</v>
      </c>
      <c r="J392" s="20">
        <v>4</v>
      </c>
      <c r="K392" s="89"/>
      <c r="L392" s="89"/>
      <c r="M392" s="163"/>
      <c r="N392" s="89"/>
      <c r="O392" s="20"/>
      <c r="P392" s="22">
        <v>50000</v>
      </c>
      <c r="Q392" s="22">
        <f t="shared" si="5"/>
        <v>56975</v>
      </c>
      <c r="R392" s="22"/>
      <c r="S392" s="30"/>
      <c r="T392" s="111"/>
      <c r="U392" s="15"/>
    </row>
    <row r="393" spans="1:21" s="32" customFormat="1" ht="15.75" customHeight="1" x14ac:dyDescent="0.3">
      <c r="A393" s="48" t="s">
        <v>59</v>
      </c>
      <c r="B393" s="49" t="s">
        <v>164</v>
      </c>
      <c r="C393" s="50">
        <v>1977</v>
      </c>
      <c r="D393" s="51" t="s">
        <v>12</v>
      </c>
      <c r="E393" s="51" t="s">
        <v>344</v>
      </c>
      <c r="F393" s="48"/>
      <c r="G393" s="48"/>
      <c r="H393" s="48" t="s">
        <v>560</v>
      </c>
      <c r="I393" s="52" t="s">
        <v>264</v>
      </c>
      <c r="J393" s="102">
        <v>5</v>
      </c>
      <c r="K393" s="90"/>
      <c r="L393" s="90" t="s">
        <v>711</v>
      </c>
      <c r="M393" s="162"/>
      <c r="N393" s="90"/>
      <c r="O393" s="53"/>
      <c r="P393" s="54">
        <v>9000000</v>
      </c>
      <c r="Q393" s="54">
        <f t="shared" si="5"/>
        <v>10711800</v>
      </c>
      <c r="R393" s="22"/>
      <c r="S393" s="30"/>
      <c r="T393" s="111"/>
      <c r="U393" s="15"/>
    </row>
    <row r="394" spans="1:21" s="32" customFormat="1" ht="15.75" customHeight="1" x14ac:dyDescent="0.3">
      <c r="A394" s="48" t="s">
        <v>59</v>
      </c>
      <c r="B394" s="49" t="s">
        <v>164</v>
      </c>
      <c r="C394" s="50">
        <v>1977</v>
      </c>
      <c r="D394" s="51" t="s">
        <v>348</v>
      </c>
      <c r="E394" s="51" t="s">
        <v>344</v>
      </c>
      <c r="F394" s="48"/>
      <c r="G394" s="48"/>
      <c r="H394" s="48" t="s">
        <v>584</v>
      </c>
      <c r="I394" s="52" t="s">
        <v>271</v>
      </c>
      <c r="J394" s="102">
        <v>5</v>
      </c>
      <c r="K394" s="90"/>
      <c r="L394" s="90" t="s">
        <v>711</v>
      </c>
      <c r="M394" s="162"/>
      <c r="N394" s="90"/>
      <c r="O394" s="53"/>
      <c r="P394" s="54">
        <v>300000</v>
      </c>
      <c r="Q394" s="54">
        <f t="shared" si="5"/>
        <v>357060</v>
      </c>
      <c r="R394" s="22"/>
      <c r="S394" s="30"/>
      <c r="T394" s="111"/>
      <c r="U394" s="15"/>
    </row>
    <row r="395" spans="1:21" s="32" customFormat="1" ht="15.75" customHeight="1" x14ac:dyDescent="0.3">
      <c r="A395" s="24" t="s">
        <v>59</v>
      </c>
      <c r="B395" s="25" t="s">
        <v>164</v>
      </c>
      <c r="C395" s="26">
        <v>1977</v>
      </c>
      <c r="D395" s="27" t="s">
        <v>12</v>
      </c>
      <c r="E395" s="27" t="s">
        <v>345</v>
      </c>
      <c r="F395" s="24"/>
      <c r="G395" s="24"/>
      <c r="H395" s="24" t="s">
        <v>563</v>
      </c>
      <c r="I395" s="28" t="s">
        <v>203</v>
      </c>
      <c r="J395" s="29">
        <v>5</v>
      </c>
      <c r="K395" s="88"/>
      <c r="L395" s="88"/>
      <c r="M395" s="165"/>
      <c r="N395" s="88"/>
      <c r="O395" s="29"/>
      <c r="P395" s="30">
        <v>400000</v>
      </c>
      <c r="Q395" s="22">
        <f t="shared" si="5"/>
        <v>476080</v>
      </c>
      <c r="R395" s="22"/>
      <c r="S395" s="30"/>
      <c r="T395" s="111"/>
      <c r="U395" s="15"/>
    </row>
    <row r="396" spans="1:21" s="32" customFormat="1" ht="15.75" customHeight="1" x14ac:dyDescent="0.3">
      <c r="A396" s="17" t="s">
        <v>59</v>
      </c>
      <c r="B396" s="21" t="s">
        <v>164</v>
      </c>
      <c r="C396" s="18">
        <v>1977</v>
      </c>
      <c r="D396" s="19" t="s">
        <v>0</v>
      </c>
      <c r="E396" s="19" t="s">
        <v>344</v>
      </c>
      <c r="F396" s="17"/>
      <c r="G396" s="17"/>
      <c r="H396" s="17" t="s">
        <v>576</v>
      </c>
      <c r="I396" s="35" t="s">
        <v>319</v>
      </c>
      <c r="J396" s="20">
        <v>6</v>
      </c>
      <c r="K396" s="89"/>
      <c r="L396" s="89"/>
      <c r="M396" s="163"/>
      <c r="N396" s="89"/>
      <c r="O396" s="20"/>
      <c r="P396" s="30">
        <v>2500000</v>
      </c>
      <c r="Q396" s="22">
        <f t="shared" si="5"/>
        <v>3107750</v>
      </c>
      <c r="R396" s="22"/>
      <c r="S396" s="30"/>
      <c r="T396" s="111"/>
      <c r="U396" s="15"/>
    </row>
    <row r="397" spans="1:21" s="32" customFormat="1" ht="15.75" customHeight="1" x14ac:dyDescent="0.3">
      <c r="A397" s="150" t="s">
        <v>17</v>
      </c>
      <c r="B397" s="149" t="s">
        <v>165</v>
      </c>
      <c r="C397" s="155">
        <v>1979</v>
      </c>
      <c r="D397" s="156" t="s">
        <v>12</v>
      </c>
      <c r="E397" s="156" t="s">
        <v>345</v>
      </c>
      <c r="F397" s="150"/>
      <c r="G397" s="150"/>
      <c r="H397" s="150" t="s">
        <v>586</v>
      </c>
      <c r="I397" s="106" t="s">
        <v>520</v>
      </c>
      <c r="J397" s="157">
        <v>1</v>
      </c>
      <c r="K397" s="107" t="s">
        <v>456</v>
      </c>
      <c r="L397" s="107" t="s">
        <v>572</v>
      </c>
      <c r="M397" s="166"/>
      <c r="N397" s="107"/>
      <c r="O397" s="157"/>
      <c r="P397" s="108">
        <v>100000</v>
      </c>
      <c r="Q397" s="108">
        <f t="shared" si="5"/>
        <v>100000</v>
      </c>
      <c r="R397" s="22"/>
      <c r="S397" s="30"/>
      <c r="T397" s="113"/>
      <c r="U397" s="15"/>
    </row>
    <row r="398" spans="1:21" s="32" customFormat="1" ht="15.75" customHeight="1" x14ac:dyDescent="0.3">
      <c r="A398" s="24" t="s">
        <v>17</v>
      </c>
      <c r="B398" s="25" t="s">
        <v>165</v>
      </c>
      <c r="C398" s="26">
        <v>1979</v>
      </c>
      <c r="D398" s="27" t="s">
        <v>87</v>
      </c>
      <c r="E398" s="27" t="s">
        <v>344</v>
      </c>
      <c r="F398" s="24"/>
      <c r="G398" s="24"/>
      <c r="H398" s="24" t="s">
        <v>562</v>
      </c>
      <c r="I398" s="28" t="s">
        <v>277</v>
      </c>
      <c r="J398" s="29">
        <v>2</v>
      </c>
      <c r="K398" s="88"/>
      <c r="L398" s="88"/>
      <c r="M398" s="165"/>
      <c r="N398" s="88"/>
      <c r="O398" s="29"/>
      <c r="P398" s="30">
        <v>203963</v>
      </c>
      <c r="Q398" s="22">
        <f t="shared" ref="Q398:Q449" si="6">IF(J398=1,P398+P398*$C$622,IF(J398=2,P398+P398*$C$623,IF(J398=3,P398+P398*$C$624,IF(J398=4,P398+P398*$C$625,IF(J398=5,P398+P398*$C$626,IF(J398=6,P398+P398*$C$627))))))</f>
        <v>213039.3535</v>
      </c>
      <c r="R398" s="22"/>
      <c r="S398" s="30"/>
      <c r="T398" s="113"/>
      <c r="U398" s="15"/>
    </row>
    <row r="399" spans="1:21" s="14" customFormat="1" ht="15.75" customHeight="1" x14ac:dyDescent="0.3">
      <c r="A399" s="24" t="s">
        <v>17</v>
      </c>
      <c r="B399" s="25" t="s">
        <v>165</v>
      </c>
      <c r="C399" s="26">
        <v>1979</v>
      </c>
      <c r="D399" s="27" t="s">
        <v>87</v>
      </c>
      <c r="E399" s="27" t="s">
        <v>87</v>
      </c>
      <c r="F399" s="24"/>
      <c r="G399" s="24"/>
      <c r="H399" s="24" t="s">
        <v>562</v>
      </c>
      <c r="I399" s="28" t="s">
        <v>249</v>
      </c>
      <c r="J399" s="29">
        <v>2</v>
      </c>
      <c r="K399" s="88"/>
      <c r="L399" s="88"/>
      <c r="M399" s="165"/>
      <c r="N399" s="88"/>
      <c r="O399" s="29"/>
      <c r="P399" s="30">
        <v>60775</v>
      </c>
      <c r="Q399" s="22">
        <f t="shared" si="6"/>
        <v>63479.487500000003</v>
      </c>
      <c r="R399" s="22"/>
      <c r="S399" s="30"/>
      <c r="T399" s="111"/>
      <c r="U399" s="15"/>
    </row>
    <row r="400" spans="1:21" s="14" customFormat="1" ht="15.75" customHeight="1" x14ac:dyDescent="0.3">
      <c r="A400" s="24" t="s">
        <v>17</v>
      </c>
      <c r="B400" s="25" t="s">
        <v>165</v>
      </c>
      <c r="C400" s="26">
        <v>1979</v>
      </c>
      <c r="D400" s="27" t="s">
        <v>87</v>
      </c>
      <c r="E400" s="27" t="s">
        <v>344</v>
      </c>
      <c r="F400" s="24"/>
      <c r="G400" s="24"/>
      <c r="H400" s="24" t="s">
        <v>562</v>
      </c>
      <c r="I400" s="28" t="s">
        <v>1</v>
      </c>
      <c r="J400" s="29">
        <v>2</v>
      </c>
      <c r="K400" s="88"/>
      <c r="L400" s="88"/>
      <c r="M400" s="165"/>
      <c r="N400" s="88"/>
      <c r="O400" s="29"/>
      <c r="P400" s="30">
        <v>286815</v>
      </c>
      <c r="Q400" s="22">
        <f t="shared" si="6"/>
        <v>299578.26750000002</v>
      </c>
      <c r="R400" s="22"/>
      <c r="S400" s="30"/>
      <c r="T400" s="113"/>
      <c r="U400" s="15"/>
    </row>
    <row r="401" spans="1:21" s="14" customFormat="1" ht="15.75" customHeight="1" x14ac:dyDescent="0.3">
      <c r="A401" s="48" t="s">
        <v>17</v>
      </c>
      <c r="B401" s="49" t="s">
        <v>165</v>
      </c>
      <c r="C401" s="50">
        <v>1979</v>
      </c>
      <c r="D401" s="51" t="s">
        <v>91</v>
      </c>
      <c r="E401" s="51" t="s">
        <v>91</v>
      </c>
      <c r="F401" s="48"/>
      <c r="G401" s="48"/>
      <c r="H401" s="48" t="s">
        <v>584</v>
      </c>
      <c r="I401" s="52" t="s">
        <v>363</v>
      </c>
      <c r="J401" s="53">
        <v>4</v>
      </c>
      <c r="K401" s="90"/>
      <c r="L401" s="90" t="s">
        <v>711</v>
      </c>
      <c r="M401" s="162"/>
      <c r="N401" s="90"/>
      <c r="O401" s="53"/>
      <c r="P401" s="54">
        <v>425000</v>
      </c>
      <c r="Q401" s="54">
        <f t="shared" si="6"/>
        <v>484287.5</v>
      </c>
      <c r="R401" s="22"/>
      <c r="S401" s="30"/>
      <c r="T401" s="113"/>
      <c r="U401" s="15"/>
    </row>
    <row r="402" spans="1:21" s="14" customFormat="1" ht="15.75" customHeight="1" x14ac:dyDescent="0.3">
      <c r="A402" s="48" t="s">
        <v>17</v>
      </c>
      <c r="B402" s="49" t="s">
        <v>165</v>
      </c>
      <c r="C402" s="50">
        <v>1979</v>
      </c>
      <c r="D402" s="51" t="s">
        <v>12</v>
      </c>
      <c r="E402" s="51" t="s">
        <v>344</v>
      </c>
      <c r="F402" s="48"/>
      <c r="G402" s="48"/>
      <c r="H402" s="48" t="s">
        <v>598</v>
      </c>
      <c r="I402" s="52" t="s">
        <v>294</v>
      </c>
      <c r="J402" s="53">
        <v>5</v>
      </c>
      <c r="K402" s="90"/>
      <c r="L402" s="90" t="s">
        <v>711</v>
      </c>
      <c r="M402" s="162"/>
      <c r="N402" s="90"/>
      <c r="O402" s="53"/>
      <c r="P402" s="54">
        <v>650000</v>
      </c>
      <c r="Q402" s="54">
        <f t="shared" si="6"/>
        <v>773630</v>
      </c>
      <c r="R402" s="22"/>
      <c r="S402" s="30"/>
      <c r="T402" s="113"/>
      <c r="U402" s="15"/>
    </row>
    <row r="403" spans="1:21" s="14" customFormat="1" ht="15.75" customHeight="1" x14ac:dyDescent="0.3">
      <c r="A403" s="17" t="s">
        <v>17</v>
      </c>
      <c r="B403" s="21" t="s">
        <v>165</v>
      </c>
      <c r="C403" s="18">
        <v>1979</v>
      </c>
      <c r="D403" s="19" t="s">
        <v>13</v>
      </c>
      <c r="E403" s="27" t="s">
        <v>344</v>
      </c>
      <c r="F403" s="24"/>
      <c r="G403" s="24"/>
      <c r="H403" s="24" t="s">
        <v>592</v>
      </c>
      <c r="I403" s="23" t="s">
        <v>184</v>
      </c>
      <c r="J403" s="20">
        <v>6</v>
      </c>
      <c r="K403" s="89"/>
      <c r="L403" s="89"/>
      <c r="M403" s="163"/>
      <c r="N403" s="89"/>
      <c r="O403" s="20"/>
      <c r="P403" s="30">
        <v>206000</v>
      </c>
      <c r="Q403" s="22">
        <f t="shared" si="6"/>
        <v>256078.6</v>
      </c>
      <c r="R403" s="22"/>
      <c r="S403" s="30"/>
      <c r="T403" s="113"/>
      <c r="U403" s="15"/>
    </row>
    <row r="404" spans="1:21" s="14" customFormat="1" ht="15.75" customHeight="1" x14ac:dyDescent="0.3">
      <c r="A404" s="24" t="s">
        <v>47</v>
      </c>
      <c r="B404" s="25" t="s">
        <v>166</v>
      </c>
      <c r="C404" s="26">
        <v>1982</v>
      </c>
      <c r="D404" s="27" t="s">
        <v>12</v>
      </c>
      <c r="E404" s="27" t="s">
        <v>345</v>
      </c>
      <c r="F404" s="24"/>
      <c r="G404" s="24"/>
      <c r="H404" s="24" t="s">
        <v>563</v>
      </c>
      <c r="I404" s="28" t="s">
        <v>203</v>
      </c>
      <c r="J404" s="29">
        <v>1</v>
      </c>
      <c r="K404" s="88" t="s">
        <v>473</v>
      </c>
      <c r="L404" s="88"/>
      <c r="M404" s="165"/>
      <c r="N404" s="88"/>
      <c r="O404" s="29"/>
      <c r="P404" s="30">
        <v>500000</v>
      </c>
      <c r="Q404" s="22">
        <f t="shared" si="6"/>
        <v>500000</v>
      </c>
      <c r="R404" s="22"/>
      <c r="S404" s="30"/>
      <c r="T404" s="111"/>
      <c r="U404" s="15"/>
    </row>
    <row r="405" spans="1:21" s="14" customFormat="1" ht="15.75" customHeight="1" x14ac:dyDescent="0.3">
      <c r="A405" s="24" t="s">
        <v>47</v>
      </c>
      <c r="B405" s="25" t="s">
        <v>166</v>
      </c>
      <c r="C405" s="26">
        <v>1982</v>
      </c>
      <c r="D405" s="27" t="s">
        <v>91</v>
      </c>
      <c r="E405" s="27" t="s">
        <v>344</v>
      </c>
      <c r="F405" s="24"/>
      <c r="G405" s="24"/>
      <c r="H405" s="24" t="s">
        <v>584</v>
      </c>
      <c r="I405" s="28" t="s">
        <v>363</v>
      </c>
      <c r="J405" s="29">
        <v>1</v>
      </c>
      <c r="K405" s="88"/>
      <c r="L405" s="88"/>
      <c r="M405" s="165"/>
      <c r="N405" s="88"/>
      <c r="O405" s="29"/>
      <c r="P405" s="30">
        <v>425000</v>
      </c>
      <c r="Q405" s="30">
        <f t="shared" si="6"/>
        <v>425000</v>
      </c>
      <c r="R405" s="22"/>
      <c r="S405" s="30"/>
      <c r="T405" s="113" t="s">
        <v>485</v>
      </c>
      <c r="U405" s="15"/>
    </row>
    <row r="406" spans="1:21" s="14" customFormat="1" ht="15.75" customHeight="1" x14ac:dyDescent="0.3">
      <c r="A406" s="24" t="s">
        <v>47</v>
      </c>
      <c r="B406" s="25" t="s">
        <v>166</v>
      </c>
      <c r="C406" s="26">
        <v>1982</v>
      </c>
      <c r="D406" s="27" t="s">
        <v>12</v>
      </c>
      <c r="E406" s="27" t="s">
        <v>345</v>
      </c>
      <c r="F406" s="24"/>
      <c r="G406" s="24"/>
      <c r="H406" s="24" t="s">
        <v>586</v>
      </c>
      <c r="I406" s="28" t="s">
        <v>520</v>
      </c>
      <c r="J406" s="29">
        <v>1</v>
      </c>
      <c r="K406" s="88"/>
      <c r="L406" s="88"/>
      <c r="M406" s="165"/>
      <c r="N406" s="88"/>
      <c r="O406" s="29"/>
      <c r="P406" s="30">
        <v>100000</v>
      </c>
      <c r="Q406" s="22">
        <f t="shared" si="6"/>
        <v>100000</v>
      </c>
      <c r="R406" s="22"/>
      <c r="S406" s="30" t="s">
        <v>448</v>
      </c>
      <c r="T406" s="111"/>
      <c r="U406" s="15"/>
    </row>
    <row r="407" spans="1:21" s="14" customFormat="1" ht="15.75" customHeight="1" x14ac:dyDescent="0.3">
      <c r="A407" s="24" t="s">
        <v>47</v>
      </c>
      <c r="B407" s="25" t="s">
        <v>166</v>
      </c>
      <c r="C407" s="26">
        <v>1982</v>
      </c>
      <c r="D407" s="27" t="s">
        <v>87</v>
      </c>
      <c r="E407" s="27" t="s">
        <v>344</v>
      </c>
      <c r="F407" s="24"/>
      <c r="G407" s="24"/>
      <c r="H407" s="24" t="s">
        <v>567</v>
      </c>
      <c r="I407" s="28" t="s">
        <v>185</v>
      </c>
      <c r="J407" s="29">
        <v>2</v>
      </c>
      <c r="K407" s="88"/>
      <c r="L407" s="88"/>
      <c r="M407" s="165"/>
      <c r="N407" s="88"/>
      <c r="O407" s="29"/>
      <c r="P407" s="30">
        <v>204750</v>
      </c>
      <c r="Q407" s="22">
        <f t="shared" si="6"/>
        <v>213861.375</v>
      </c>
      <c r="R407" s="22"/>
      <c r="S407" s="30"/>
      <c r="T407" s="111"/>
      <c r="U407" s="15"/>
    </row>
    <row r="408" spans="1:21" s="14" customFormat="1" ht="15.75" customHeight="1" x14ac:dyDescent="0.3">
      <c r="A408" s="24" t="s">
        <v>47</v>
      </c>
      <c r="B408" s="25" t="s">
        <v>166</v>
      </c>
      <c r="C408" s="26">
        <v>1982</v>
      </c>
      <c r="D408" s="27" t="s">
        <v>87</v>
      </c>
      <c r="E408" s="27" t="s">
        <v>344</v>
      </c>
      <c r="F408" s="24"/>
      <c r="G408" s="24"/>
      <c r="H408" s="24" t="s">
        <v>562</v>
      </c>
      <c r="I408" s="28" t="s">
        <v>1</v>
      </c>
      <c r="J408" s="29">
        <v>2</v>
      </c>
      <c r="K408" s="88"/>
      <c r="L408" s="88"/>
      <c r="M408" s="165"/>
      <c r="N408" s="88"/>
      <c r="O408" s="29"/>
      <c r="P408" s="30">
        <v>286815</v>
      </c>
      <c r="Q408" s="22">
        <f t="shared" si="6"/>
        <v>299578.26750000002</v>
      </c>
      <c r="R408" s="22"/>
      <c r="S408" s="30"/>
      <c r="T408" s="111"/>
      <c r="U408" s="15"/>
    </row>
    <row r="409" spans="1:21" s="14" customFormat="1" ht="15.75" customHeight="1" x14ac:dyDescent="0.3">
      <c r="A409" s="24" t="s">
        <v>47</v>
      </c>
      <c r="B409" s="25" t="s">
        <v>166</v>
      </c>
      <c r="C409" s="26">
        <v>1982</v>
      </c>
      <c r="D409" s="27" t="s">
        <v>12</v>
      </c>
      <c r="E409" s="27" t="s">
        <v>344</v>
      </c>
      <c r="F409" s="24"/>
      <c r="G409" s="24"/>
      <c r="H409" s="24" t="s">
        <v>560</v>
      </c>
      <c r="I409" s="28" t="s">
        <v>246</v>
      </c>
      <c r="J409" s="29">
        <v>4</v>
      </c>
      <c r="K409" s="88"/>
      <c r="L409" s="88"/>
      <c r="M409" s="165"/>
      <c r="N409" s="88"/>
      <c r="O409" s="29"/>
      <c r="P409" s="30">
        <v>5539200</v>
      </c>
      <c r="Q409" s="22">
        <f t="shared" si="6"/>
        <v>6311918.4000000004</v>
      </c>
      <c r="R409" s="22"/>
      <c r="S409" s="30"/>
      <c r="T409" s="111"/>
      <c r="U409" s="15"/>
    </row>
    <row r="410" spans="1:21" s="14" customFormat="1" ht="15.75" customHeight="1" x14ac:dyDescent="0.3">
      <c r="A410" s="48" t="s">
        <v>47</v>
      </c>
      <c r="B410" s="49" t="s">
        <v>166</v>
      </c>
      <c r="C410" s="50">
        <v>1982</v>
      </c>
      <c r="D410" s="51" t="s">
        <v>12</v>
      </c>
      <c r="E410" s="51" t="s">
        <v>344</v>
      </c>
      <c r="F410" s="48"/>
      <c r="G410" s="48"/>
      <c r="H410" s="48" t="s">
        <v>598</v>
      </c>
      <c r="I410" s="52" t="s">
        <v>294</v>
      </c>
      <c r="J410" s="53">
        <v>4</v>
      </c>
      <c r="K410" s="90"/>
      <c r="L410" s="90" t="s">
        <v>711</v>
      </c>
      <c r="M410" s="162"/>
      <c r="N410" s="90"/>
      <c r="O410" s="53"/>
      <c r="P410" s="54">
        <v>758000</v>
      </c>
      <c r="Q410" s="54">
        <f t="shared" si="6"/>
        <v>863741</v>
      </c>
      <c r="R410" s="22"/>
      <c r="S410" s="30"/>
      <c r="T410" s="111"/>
      <c r="U410" s="15"/>
    </row>
    <row r="411" spans="1:21" s="14" customFormat="1" ht="15.75" customHeight="1" x14ac:dyDescent="0.3">
      <c r="A411" s="60" t="s">
        <v>95</v>
      </c>
      <c r="B411" s="61" t="s">
        <v>167</v>
      </c>
      <c r="C411" s="62">
        <v>1984</v>
      </c>
      <c r="D411" s="63" t="s">
        <v>87</v>
      </c>
      <c r="E411" s="63" t="s">
        <v>344</v>
      </c>
      <c r="F411" s="60"/>
      <c r="G411" s="60"/>
      <c r="H411" s="60" t="s">
        <v>562</v>
      </c>
      <c r="I411" s="64" t="s">
        <v>265</v>
      </c>
      <c r="J411" s="65">
        <v>1</v>
      </c>
      <c r="K411" s="86" t="s">
        <v>456</v>
      </c>
      <c r="L411" s="174" t="s">
        <v>615</v>
      </c>
      <c r="M411" s="164">
        <v>995273</v>
      </c>
      <c r="N411" s="86"/>
      <c r="O411" s="65"/>
      <c r="P411" s="66">
        <v>222769</v>
      </c>
      <c r="Q411" s="66">
        <f t="shared" si="6"/>
        <v>222769</v>
      </c>
      <c r="R411" s="22"/>
      <c r="S411" s="30" t="s">
        <v>437</v>
      </c>
      <c r="T411" s="111"/>
      <c r="U411" s="15"/>
    </row>
    <row r="412" spans="1:21" s="14" customFormat="1" ht="15.75" customHeight="1" x14ac:dyDescent="0.3">
      <c r="A412" s="24" t="s">
        <v>95</v>
      </c>
      <c r="B412" s="25" t="s">
        <v>167</v>
      </c>
      <c r="C412" s="26">
        <v>1984</v>
      </c>
      <c r="D412" s="27" t="s">
        <v>12</v>
      </c>
      <c r="E412" s="27" t="s">
        <v>345</v>
      </c>
      <c r="F412" s="24"/>
      <c r="G412" s="24"/>
      <c r="H412" s="24" t="s">
        <v>586</v>
      </c>
      <c r="I412" s="28" t="s">
        <v>520</v>
      </c>
      <c r="J412" s="29">
        <v>1</v>
      </c>
      <c r="K412" s="88"/>
      <c r="L412" s="88"/>
      <c r="M412" s="165"/>
      <c r="N412" s="88"/>
      <c r="O412" s="29"/>
      <c r="P412" s="30">
        <v>125000</v>
      </c>
      <c r="Q412" s="22">
        <f t="shared" si="6"/>
        <v>125000</v>
      </c>
      <c r="R412" s="22"/>
      <c r="S412" s="30" t="s">
        <v>448</v>
      </c>
      <c r="T412" s="111"/>
      <c r="U412" s="15"/>
    </row>
    <row r="413" spans="1:21" s="14" customFormat="1" ht="15.75" customHeight="1" x14ac:dyDescent="0.3">
      <c r="A413" s="48" t="s">
        <v>95</v>
      </c>
      <c r="B413" s="49" t="s">
        <v>167</v>
      </c>
      <c r="C413" s="50">
        <v>1984</v>
      </c>
      <c r="D413" s="51" t="s">
        <v>91</v>
      </c>
      <c r="E413" s="51" t="s">
        <v>91</v>
      </c>
      <c r="F413" s="48"/>
      <c r="G413" s="48"/>
      <c r="H413" s="48" t="s">
        <v>584</v>
      </c>
      <c r="I413" s="52" t="s">
        <v>363</v>
      </c>
      <c r="J413" s="53">
        <v>2</v>
      </c>
      <c r="K413" s="90"/>
      <c r="L413" s="90" t="s">
        <v>711</v>
      </c>
      <c r="M413" s="162"/>
      <c r="N413" s="90"/>
      <c r="O413" s="53"/>
      <c r="P413" s="54">
        <v>650000</v>
      </c>
      <c r="Q413" s="148">
        <f t="shared" si="6"/>
        <v>678925</v>
      </c>
      <c r="R413" s="22"/>
      <c r="S413" s="30"/>
      <c r="T413" s="111"/>
      <c r="U413" s="15"/>
    </row>
    <row r="414" spans="1:21" s="14" customFormat="1" ht="15.75" customHeight="1" x14ac:dyDescent="0.3">
      <c r="A414" s="24" t="s">
        <v>41</v>
      </c>
      <c r="B414" s="25" t="s">
        <v>168</v>
      </c>
      <c r="C414" s="26">
        <v>1984</v>
      </c>
      <c r="D414" s="27" t="s">
        <v>12</v>
      </c>
      <c r="E414" s="27" t="s">
        <v>345</v>
      </c>
      <c r="F414" s="24"/>
      <c r="G414" s="24"/>
      <c r="H414" s="24" t="s">
        <v>586</v>
      </c>
      <c r="I414" s="28" t="s">
        <v>520</v>
      </c>
      <c r="J414" s="29">
        <v>1</v>
      </c>
      <c r="K414" s="88"/>
      <c r="L414" s="88"/>
      <c r="M414" s="165"/>
      <c r="N414" s="88"/>
      <c r="O414" s="29"/>
      <c r="P414" s="30">
        <v>100000</v>
      </c>
      <c r="Q414" s="22">
        <f t="shared" si="6"/>
        <v>100000</v>
      </c>
      <c r="R414" s="22"/>
      <c r="S414" s="30" t="s">
        <v>448</v>
      </c>
      <c r="T414" s="111"/>
      <c r="U414" s="15"/>
    </row>
    <row r="415" spans="1:21" s="14" customFormat="1" ht="15.75" customHeight="1" x14ac:dyDescent="0.3">
      <c r="A415" s="24" t="s">
        <v>41</v>
      </c>
      <c r="B415" s="25" t="s">
        <v>168</v>
      </c>
      <c r="C415" s="26">
        <v>1984</v>
      </c>
      <c r="D415" s="27" t="s">
        <v>87</v>
      </c>
      <c r="E415" s="27" t="s">
        <v>87</v>
      </c>
      <c r="F415" s="24"/>
      <c r="G415" s="24"/>
      <c r="H415" s="24" t="s">
        <v>562</v>
      </c>
      <c r="I415" s="28" t="s">
        <v>229</v>
      </c>
      <c r="J415" s="29">
        <v>4</v>
      </c>
      <c r="K415" s="88"/>
      <c r="L415" s="88"/>
      <c r="M415" s="165"/>
      <c r="N415" s="88"/>
      <c r="O415" s="29"/>
      <c r="P415" s="30">
        <v>7383</v>
      </c>
      <c r="Q415" s="22">
        <f t="shared" si="6"/>
        <v>8412.9285</v>
      </c>
      <c r="R415" s="22"/>
      <c r="S415" s="30"/>
      <c r="T415" s="111"/>
      <c r="U415" s="15"/>
    </row>
    <row r="416" spans="1:21" s="14" customFormat="1" ht="15.75" customHeight="1" x14ac:dyDescent="0.3">
      <c r="A416" s="48" t="s">
        <v>41</v>
      </c>
      <c r="B416" s="49" t="s">
        <v>168</v>
      </c>
      <c r="C416" s="50">
        <v>1984</v>
      </c>
      <c r="D416" s="51" t="s">
        <v>91</v>
      </c>
      <c r="E416" s="51" t="s">
        <v>91</v>
      </c>
      <c r="F416" s="48"/>
      <c r="G416" s="48"/>
      <c r="H416" s="48" t="s">
        <v>584</v>
      </c>
      <c r="I416" s="52" t="s">
        <v>363</v>
      </c>
      <c r="J416" s="53">
        <v>4</v>
      </c>
      <c r="K416" s="90"/>
      <c r="L416" s="90" t="s">
        <v>711</v>
      </c>
      <c r="M416" s="162"/>
      <c r="N416" s="90"/>
      <c r="O416" s="53"/>
      <c r="P416" s="54">
        <v>425000</v>
      </c>
      <c r="Q416" s="54">
        <f t="shared" si="6"/>
        <v>484287.5</v>
      </c>
      <c r="R416" s="22"/>
      <c r="S416" s="30"/>
      <c r="T416" s="111"/>
      <c r="U416" s="15"/>
    </row>
    <row r="417" spans="1:21" s="14" customFormat="1" ht="15.75" customHeight="1" x14ac:dyDescent="0.3">
      <c r="A417" s="24" t="s">
        <v>41</v>
      </c>
      <c r="B417" s="25" t="s">
        <v>168</v>
      </c>
      <c r="C417" s="26">
        <v>1984</v>
      </c>
      <c r="D417" s="27" t="s">
        <v>87</v>
      </c>
      <c r="E417" s="27" t="s">
        <v>344</v>
      </c>
      <c r="F417" s="24"/>
      <c r="G417" s="24"/>
      <c r="H417" s="24" t="s">
        <v>567</v>
      </c>
      <c r="I417" s="28" t="s">
        <v>185</v>
      </c>
      <c r="J417" s="29">
        <v>5</v>
      </c>
      <c r="K417" s="88"/>
      <c r="L417" s="88"/>
      <c r="M417" s="165"/>
      <c r="N417" s="88"/>
      <c r="O417" s="29"/>
      <c r="P417" s="30">
        <v>204750</v>
      </c>
      <c r="Q417" s="22">
        <f t="shared" si="6"/>
        <v>243693.45</v>
      </c>
      <c r="R417" s="22"/>
      <c r="S417" s="30"/>
      <c r="T417" s="111"/>
      <c r="U417" s="15"/>
    </row>
    <row r="418" spans="1:21" s="14" customFormat="1" ht="15.75" customHeight="1" x14ac:dyDescent="0.3">
      <c r="A418" s="24" t="s">
        <v>45</v>
      </c>
      <c r="B418" s="25" t="s">
        <v>169</v>
      </c>
      <c r="C418" s="26">
        <v>1984</v>
      </c>
      <c r="D418" s="27" t="s">
        <v>345</v>
      </c>
      <c r="E418" s="27" t="s">
        <v>545</v>
      </c>
      <c r="F418" s="24"/>
      <c r="G418" s="24"/>
      <c r="H418" s="24" t="s">
        <v>567</v>
      </c>
      <c r="I418" s="28" t="s">
        <v>512</v>
      </c>
      <c r="J418" s="29">
        <v>1</v>
      </c>
      <c r="K418" s="88"/>
      <c r="L418" s="88"/>
      <c r="M418" s="165"/>
      <c r="N418" s="88"/>
      <c r="O418" s="29"/>
      <c r="P418" s="30">
        <v>1000000</v>
      </c>
      <c r="Q418" s="30">
        <f t="shared" si="6"/>
        <v>1000000</v>
      </c>
      <c r="R418" s="22"/>
      <c r="S418" s="30"/>
      <c r="T418" s="113" t="s">
        <v>590</v>
      </c>
      <c r="U418" s="15"/>
    </row>
    <row r="419" spans="1:21" s="14" customFormat="1" ht="15.75" customHeight="1" x14ac:dyDescent="0.3">
      <c r="A419" s="48" t="s">
        <v>45</v>
      </c>
      <c r="B419" s="49" t="s">
        <v>169</v>
      </c>
      <c r="C419" s="50">
        <v>1984</v>
      </c>
      <c r="D419" s="51" t="s">
        <v>348</v>
      </c>
      <c r="E419" s="51" t="s">
        <v>344</v>
      </c>
      <c r="F419" s="48"/>
      <c r="G419" s="48"/>
      <c r="H419" s="48" t="s">
        <v>560</v>
      </c>
      <c r="I419" s="52" t="s">
        <v>323</v>
      </c>
      <c r="J419" s="53">
        <v>2</v>
      </c>
      <c r="K419" s="48" t="s">
        <v>456</v>
      </c>
      <c r="L419" s="48" t="s">
        <v>557</v>
      </c>
      <c r="M419" s="162"/>
      <c r="N419" s="90"/>
      <c r="O419" s="53"/>
      <c r="P419" s="54">
        <v>1500000</v>
      </c>
      <c r="Q419" s="54">
        <f t="shared" si="6"/>
        <v>1566750</v>
      </c>
      <c r="R419" s="22"/>
      <c r="S419" s="30"/>
      <c r="T419" s="111"/>
      <c r="U419" s="15"/>
    </row>
    <row r="420" spans="1:21" s="14" customFormat="1" ht="15.75" customHeight="1" x14ac:dyDescent="0.3">
      <c r="A420" s="48" t="s">
        <v>45</v>
      </c>
      <c r="B420" s="49" t="s">
        <v>169</v>
      </c>
      <c r="C420" s="50">
        <v>1984</v>
      </c>
      <c r="D420" s="51" t="s">
        <v>348</v>
      </c>
      <c r="E420" s="51" t="s">
        <v>344</v>
      </c>
      <c r="F420" s="48"/>
      <c r="G420" s="48"/>
      <c r="H420" s="48" t="s">
        <v>560</v>
      </c>
      <c r="I420" s="55" t="s">
        <v>321</v>
      </c>
      <c r="J420" s="53">
        <v>2</v>
      </c>
      <c r="K420" s="48" t="s">
        <v>456</v>
      </c>
      <c r="L420" s="48" t="s">
        <v>557</v>
      </c>
      <c r="M420" s="162"/>
      <c r="N420" s="90"/>
      <c r="O420" s="53"/>
      <c r="P420" s="54">
        <v>700000</v>
      </c>
      <c r="Q420" s="54">
        <f t="shared" si="6"/>
        <v>731150</v>
      </c>
      <c r="R420" s="22"/>
      <c r="S420" s="30"/>
      <c r="T420" s="111"/>
      <c r="U420" s="15"/>
    </row>
    <row r="421" spans="1:21" s="14" customFormat="1" ht="15.75" customHeight="1" x14ac:dyDescent="0.3">
      <c r="A421" s="48" t="s">
        <v>45</v>
      </c>
      <c r="B421" s="49" t="s">
        <v>169</v>
      </c>
      <c r="C421" s="50">
        <v>1984</v>
      </c>
      <c r="D421" s="51" t="s">
        <v>348</v>
      </c>
      <c r="E421" s="51" t="s">
        <v>344</v>
      </c>
      <c r="F421" s="48"/>
      <c r="G421" s="48"/>
      <c r="H421" s="48" t="s">
        <v>560</v>
      </c>
      <c r="I421" s="52" t="s">
        <v>267</v>
      </c>
      <c r="J421" s="53">
        <v>2</v>
      </c>
      <c r="K421" s="48" t="s">
        <v>456</v>
      </c>
      <c r="L421" s="48" t="s">
        <v>557</v>
      </c>
      <c r="M421" s="162"/>
      <c r="N421" s="90"/>
      <c r="O421" s="53"/>
      <c r="P421" s="54">
        <v>110000</v>
      </c>
      <c r="Q421" s="54">
        <f t="shared" si="6"/>
        <v>114895</v>
      </c>
      <c r="R421" s="22"/>
      <c r="S421" s="30"/>
      <c r="T421" s="111"/>
      <c r="U421" s="15"/>
    </row>
    <row r="422" spans="1:21" s="14" customFormat="1" ht="15.75" customHeight="1" x14ac:dyDescent="0.3">
      <c r="A422" s="48" t="s">
        <v>45</v>
      </c>
      <c r="B422" s="49" t="s">
        <v>169</v>
      </c>
      <c r="C422" s="50">
        <v>1984</v>
      </c>
      <c r="D422" s="51" t="s">
        <v>348</v>
      </c>
      <c r="E422" s="51" t="s">
        <v>344</v>
      </c>
      <c r="F422" s="48"/>
      <c r="G422" s="48"/>
      <c r="H422" s="48" t="s">
        <v>560</v>
      </c>
      <c r="I422" s="52" t="s">
        <v>268</v>
      </c>
      <c r="J422" s="53">
        <v>2</v>
      </c>
      <c r="K422" s="48" t="s">
        <v>456</v>
      </c>
      <c r="L422" s="48" t="s">
        <v>557</v>
      </c>
      <c r="M422" s="162"/>
      <c r="N422" s="90"/>
      <c r="O422" s="53"/>
      <c r="P422" s="54">
        <v>1007000</v>
      </c>
      <c r="Q422" s="54">
        <f t="shared" si="6"/>
        <v>1051811.5</v>
      </c>
      <c r="R422" s="22"/>
      <c r="S422" s="30"/>
      <c r="T422" s="111"/>
      <c r="U422" s="15"/>
    </row>
    <row r="423" spans="1:21" s="14" customFormat="1" ht="15.75" customHeight="1" x14ac:dyDescent="0.3">
      <c r="A423" s="48" t="s">
        <v>45</v>
      </c>
      <c r="B423" s="49" t="s">
        <v>169</v>
      </c>
      <c r="C423" s="50">
        <v>1984</v>
      </c>
      <c r="D423" s="51" t="s">
        <v>348</v>
      </c>
      <c r="E423" s="51" t="s">
        <v>344</v>
      </c>
      <c r="F423" s="48"/>
      <c r="G423" s="48"/>
      <c r="H423" s="48" t="s">
        <v>560</v>
      </c>
      <c r="I423" s="52" t="s">
        <v>270</v>
      </c>
      <c r="J423" s="53">
        <v>2</v>
      </c>
      <c r="K423" s="48" t="s">
        <v>456</v>
      </c>
      <c r="L423" s="48" t="s">
        <v>557</v>
      </c>
      <c r="M423" s="162"/>
      <c r="N423" s="90"/>
      <c r="O423" s="53"/>
      <c r="P423" s="54">
        <v>1200000</v>
      </c>
      <c r="Q423" s="54">
        <f t="shared" si="6"/>
        <v>1253400</v>
      </c>
      <c r="R423" s="22"/>
      <c r="S423" s="30"/>
      <c r="T423" s="111"/>
      <c r="U423" s="15"/>
    </row>
    <row r="424" spans="1:21" s="14" customFormat="1" ht="15.75" customHeight="1" x14ac:dyDescent="0.3">
      <c r="A424" s="48" t="s">
        <v>45</v>
      </c>
      <c r="B424" s="49" t="s">
        <v>169</v>
      </c>
      <c r="C424" s="50">
        <v>1984</v>
      </c>
      <c r="D424" s="51" t="s">
        <v>348</v>
      </c>
      <c r="E424" s="51" t="s">
        <v>344</v>
      </c>
      <c r="F424" s="48"/>
      <c r="G424" s="48"/>
      <c r="H424" s="48" t="s">
        <v>560</v>
      </c>
      <c r="I424" s="52" t="s">
        <v>204</v>
      </c>
      <c r="J424" s="53">
        <v>2</v>
      </c>
      <c r="K424" s="48" t="s">
        <v>456</v>
      </c>
      <c r="L424" s="48" t="s">
        <v>557</v>
      </c>
      <c r="M424" s="162"/>
      <c r="N424" s="90"/>
      <c r="O424" s="53"/>
      <c r="P424" s="54">
        <v>415000</v>
      </c>
      <c r="Q424" s="54">
        <f t="shared" si="6"/>
        <v>433467.5</v>
      </c>
      <c r="R424" s="22"/>
      <c r="S424" s="30"/>
      <c r="T424" s="111"/>
      <c r="U424" s="15"/>
    </row>
    <row r="425" spans="1:21" s="14" customFormat="1" ht="15.75" customHeight="1" x14ac:dyDescent="0.3">
      <c r="A425" s="48" t="s">
        <v>45</v>
      </c>
      <c r="B425" s="49" t="s">
        <v>169</v>
      </c>
      <c r="C425" s="50">
        <v>1984</v>
      </c>
      <c r="D425" s="51" t="s">
        <v>348</v>
      </c>
      <c r="E425" s="51" t="s">
        <v>344</v>
      </c>
      <c r="F425" s="48"/>
      <c r="G425" s="48"/>
      <c r="H425" s="48" t="s">
        <v>560</v>
      </c>
      <c r="I425" s="52" t="s">
        <v>269</v>
      </c>
      <c r="J425" s="53">
        <v>2</v>
      </c>
      <c r="K425" s="48" t="s">
        <v>456</v>
      </c>
      <c r="L425" s="48" t="s">
        <v>557</v>
      </c>
      <c r="M425" s="162"/>
      <c r="N425" s="90"/>
      <c r="O425" s="53"/>
      <c r="P425" s="54">
        <v>530000</v>
      </c>
      <c r="Q425" s="54">
        <f t="shared" si="6"/>
        <v>553585</v>
      </c>
      <c r="R425" s="22"/>
      <c r="S425" s="30"/>
      <c r="T425" s="111"/>
      <c r="U425" s="15"/>
    </row>
    <row r="426" spans="1:21" s="14" customFormat="1" ht="15.75" customHeight="1" x14ac:dyDescent="0.3">
      <c r="A426" s="48" t="s">
        <v>45</v>
      </c>
      <c r="B426" s="49" t="s">
        <v>169</v>
      </c>
      <c r="C426" s="50">
        <v>1984</v>
      </c>
      <c r="D426" s="51" t="s">
        <v>348</v>
      </c>
      <c r="E426" s="51" t="s">
        <v>344</v>
      </c>
      <c r="F426" s="48"/>
      <c r="G426" s="48"/>
      <c r="H426" s="48" t="s">
        <v>560</v>
      </c>
      <c r="I426" s="52" t="s">
        <v>205</v>
      </c>
      <c r="J426" s="53">
        <v>2</v>
      </c>
      <c r="K426" s="48" t="s">
        <v>456</v>
      </c>
      <c r="L426" s="48" t="s">
        <v>557</v>
      </c>
      <c r="M426" s="162"/>
      <c r="N426" s="90"/>
      <c r="O426" s="53"/>
      <c r="P426" s="54">
        <v>300000</v>
      </c>
      <c r="Q426" s="54">
        <f t="shared" si="6"/>
        <v>313350</v>
      </c>
      <c r="R426" s="22"/>
      <c r="S426" s="30"/>
      <c r="T426" s="111"/>
      <c r="U426" s="15"/>
    </row>
    <row r="427" spans="1:21" s="14" customFormat="1" ht="15.75" customHeight="1" x14ac:dyDescent="0.3">
      <c r="A427" s="48" t="s">
        <v>45</v>
      </c>
      <c r="B427" s="49" t="s">
        <v>169</v>
      </c>
      <c r="C427" s="50">
        <v>1984</v>
      </c>
      <c r="D427" s="51" t="s">
        <v>12</v>
      </c>
      <c r="E427" s="51" t="s">
        <v>344</v>
      </c>
      <c r="F427" s="48"/>
      <c r="G427" s="48"/>
      <c r="H427" s="48" t="s">
        <v>560</v>
      </c>
      <c r="I427" s="52" t="s">
        <v>263</v>
      </c>
      <c r="J427" s="53">
        <v>2</v>
      </c>
      <c r="K427" s="48" t="s">
        <v>456</v>
      </c>
      <c r="L427" s="48" t="s">
        <v>557</v>
      </c>
      <c r="M427" s="162"/>
      <c r="N427" s="90"/>
      <c r="O427" s="53"/>
      <c r="P427" s="54">
        <v>518529</v>
      </c>
      <c r="Q427" s="148">
        <f t="shared" si="6"/>
        <v>541603.5405</v>
      </c>
      <c r="R427" s="22"/>
      <c r="S427" s="30"/>
      <c r="T427" s="111"/>
      <c r="U427" s="15"/>
    </row>
    <row r="428" spans="1:21" s="14" customFormat="1" ht="15.75" customHeight="1" x14ac:dyDescent="0.3">
      <c r="A428" s="48" t="s">
        <v>45</v>
      </c>
      <c r="B428" s="49" t="s">
        <v>169</v>
      </c>
      <c r="C428" s="50">
        <v>1984</v>
      </c>
      <c r="D428" s="51" t="s">
        <v>348</v>
      </c>
      <c r="E428" s="51" t="s">
        <v>344</v>
      </c>
      <c r="F428" s="48"/>
      <c r="G428" s="48"/>
      <c r="H428" s="48" t="s">
        <v>560</v>
      </c>
      <c r="I428" s="52" t="s">
        <v>266</v>
      </c>
      <c r="J428" s="53">
        <v>2</v>
      </c>
      <c r="K428" s="48" t="s">
        <v>456</v>
      </c>
      <c r="L428" s="48" t="s">
        <v>557</v>
      </c>
      <c r="M428" s="162"/>
      <c r="N428" s="90"/>
      <c r="O428" s="53"/>
      <c r="P428" s="54">
        <v>80000</v>
      </c>
      <c r="Q428" s="54">
        <f t="shared" si="6"/>
        <v>83560</v>
      </c>
      <c r="R428" s="22"/>
      <c r="S428" s="30"/>
      <c r="T428" s="111"/>
      <c r="U428" s="15"/>
    </row>
    <row r="429" spans="1:21" s="14" customFormat="1" ht="15.75" customHeight="1" x14ac:dyDescent="0.3">
      <c r="A429" s="48" t="s">
        <v>45</v>
      </c>
      <c r="B429" s="49" t="s">
        <v>169</v>
      </c>
      <c r="C429" s="50">
        <v>1984</v>
      </c>
      <c r="D429" s="51" t="s">
        <v>348</v>
      </c>
      <c r="E429" s="51" t="s">
        <v>344</v>
      </c>
      <c r="F429" s="48"/>
      <c r="G429" s="48"/>
      <c r="H429" s="48" t="s">
        <v>560</v>
      </c>
      <c r="I429" s="52" t="s">
        <v>206</v>
      </c>
      <c r="J429" s="53">
        <v>2</v>
      </c>
      <c r="K429" s="48" t="s">
        <v>456</v>
      </c>
      <c r="L429" s="48" t="s">
        <v>557</v>
      </c>
      <c r="M429" s="162"/>
      <c r="N429" s="90"/>
      <c r="O429" s="53"/>
      <c r="P429" s="54">
        <v>500000</v>
      </c>
      <c r="Q429" s="54">
        <f t="shared" si="6"/>
        <v>522250</v>
      </c>
      <c r="R429" s="22"/>
      <c r="S429" s="30"/>
      <c r="T429" s="111"/>
      <c r="U429" s="15"/>
    </row>
    <row r="430" spans="1:21" s="14" customFormat="1" ht="15.75" customHeight="1" x14ac:dyDescent="0.3">
      <c r="A430" s="48" t="s">
        <v>45</v>
      </c>
      <c r="B430" s="49" t="s">
        <v>169</v>
      </c>
      <c r="C430" s="50">
        <v>1984</v>
      </c>
      <c r="D430" s="51" t="s">
        <v>348</v>
      </c>
      <c r="E430" s="51" t="s">
        <v>344</v>
      </c>
      <c r="F430" s="48"/>
      <c r="G430" s="48"/>
      <c r="H430" s="48" t="s">
        <v>560</v>
      </c>
      <c r="I430" s="52" t="s">
        <v>370</v>
      </c>
      <c r="J430" s="53">
        <v>2</v>
      </c>
      <c r="K430" s="48" t="s">
        <v>456</v>
      </c>
      <c r="L430" s="48" t="s">
        <v>557</v>
      </c>
      <c r="M430" s="162"/>
      <c r="N430" s="90"/>
      <c r="O430" s="53"/>
      <c r="P430" s="54">
        <v>7000</v>
      </c>
      <c r="Q430" s="54">
        <f t="shared" si="6"/>
        <v>7311.5</v>
      </c>
      <c r="R430" s="22"/>
      <c r="S430" s="30"/>
      <c r="T430" s="111"/>
      <c r="U430" s="15"/>
    </row>
    <row r="431" spans="1:21" s="14" customFormat="1" ht="15.75" customHeight="1" x14ac:dyDescent="0.3">
      <c r="A431" s="24" t="s">
        <v>45</v>
      </c>
      <c r="B431" s="25" t="s">
        <v>169</v>
      </c>
      <c r="C431" s="26">
        <v>1984</v>
      </c>
      <c r="D431" s="27" t="s">
        <v>345</v>
      </c>
      <c r="E431" s="27" t="s">
        <v>545</v>
      </c>
      <c r="F431" s="24"/>
      <c r="G431" s="24"/>
      <c r="H431" s="24" t="s">
        <v>567</v>
      </c>
      <c r="I431" s="28" t="s">
        <v>513</v>
      </c>
      <c r="J431" s="29">
        <v>4</v>
      </c>
      <c r="K431" s="88"/>
      <c r="L431" s="88"/>
      <c r="M431" s="165"/>
      <c r="N431" s="88"/>
      <c r="O431" s="29"/>
      <c r="P431" s="30">
        <v>40000</v>
      </c>
      <c r="Q431" s="22">
        <f t="shared" si="6"/>
        <v>45580</v>
      </c>
      <c r="R431" s="22"/>
      <c r="S431" s="30"/>
      <c r="T431" s="111"/>
      <c r="U431" s="15"/>
    </row>
    <row r="432" spans="1:21" s="14" customFormat="1" ht="15.75" customHeight="1" x14ac:dyDescent="0.3">
      <c r="A432" s="24" t="s">
        <v>45</v>
      </c>
      <c r="B432" s="25" t="s">
        <v>169</v>
      </c>
      <c r="C432" s="26">
        <v>1984</v>
      </c>
      <c r="D432" s="27" t="s">
        <v>345</v>
      </c>
      <c r="E432" s="27" t="s">
        <v>545</v>
      </c>
      <c r="F432" s="24"/>
      <c r="G432" s="24"/>
      <c r="H432" s="24" t="s">
        <v>567</v>
      </c>
      <c r="I432" s="28" t="s">
        <v>547</v>
      </c>
      <c r="J432" s="29">
        <v>4</v>
      </c>
      <c r="K432" s="88"/>
      <c r="L432" s="88"/>
      <c r="M432" s="165"/>
      <c r="N432" s="88"/>
      <c r="O432" s="29"/>
      <c r="P432" s="30">
        <v>400000</v>
      </c>
      <c r="Q432" s="22">
        <f t="shared" si="6"/>
        <v>455800</v>
      </c>
      <c r="R432" s="22"/>
      <c r="S432" s="30"/>
      <c r="T432" s="111"/>
      <c r="U432" s="15"/>
    </row>
    <row r="433" spans="1:21" s="14" customFormat="1" ht="15.75" customHeight="1" x14ac:dyDescent="0.3">
      <c r="A433" s="48" t="s">
        <v>45</v>
      </c>
      <c r="B433" s="49" t="s">
        <v>169</v>
      </c>
      <c r="C433" s="50">
        <v>1984</v>
      </c>
      <c r="D433" s="51" t="s">
        <v>12</v>
      </c>
      <c r="E433" s="51" t="s">
        <v>345</v>
      </c>
      <c r="F433" s="48"/>
      <c r="G433" s="48"/>
      <c r="H433" s="48" t="s">
        <v>563</v>
      </c>
      <c r="I433" s="52" t="s">
        <v>203</v>
      </c>
      <c r="J433" s="53">
        <v>4</v>
      </c>
      <c r="K433" s="90"/>
      <c r="L433" s="90" t="s">
        <v>711</v>
      </c>
      <c r="M433" s="162"/>
      <c r="N433" s="90"/>
      <c r="O433" s="53"/>
      <c r="P433" s="54">
        <v>250000</v>
      </c>
      <c r="Q433" s="54">
        <f t="shared" si="6"/>
        <v>284875</v>
      </c>
      <c r="R433" s="22"/>
      <c r="S433" s="30"/>
      <c r="T433" s="111"/>
      <c r="U433" s="15"/>
    </row>
    <row r="434" spans="1:21" s="14" customFormat="1" ht="15.75" customHeight="1" x14ac:dyDescent="0.3">
      <c r="A434" s="24" t="s">
        <v>64</v>
      </c>
      <c r="B434" s="25" t="s">
        <v>170</v>
      </c>
      <c r="C434" s="26">
        <v>1998</v>
      </c>
      <c r="D434" s="27" t="s">
        <v>12</v>
      </c>
      <c r="E434" s="27" t="s">
        <v>345</v>
      </c>
      <c r="F434" s="24"/>
      <c r="G434" s="24"/>
      <c r="H434" s="24" t="s">
        <v>586</v>
      </c>
      <c r="I434" s="28" t="s">
        <v>520</v>
      </c>
      <c r="J434" s="29">
        <v>1</v>
      </c>
      <c r="K434" s="88"/>
      <c r="L434" s="88"/>
      <c r="M434" s="165"/>
      <c r="N434" s="88"/>
      <c r="O434" s="29"/>
      <c r="P434" s="30">
        <v>100000</v>
      </c>
      <c r="Q434" s="22">
        <f t="shared" si="6"/>
        <v>100000</v>
      </c>
      <c r="R434" s="22"/>
      <c r="S434" s="30" t="s">
        <v>448</v>
      </c>
      <c r="T434" s="112"/>
      <c r="U434" s="15"/>
    </row>
    <row r="435" spans="1:21" s="32" customFormat="1" ht="15.75" customHeight="1" x14ac:dyDescent="0.3">
      <c r="A435" s="48" t="s">
        <v>64</v>
      </c>
      <c r="B435" s="49" t="s">
        <v>170</v>
      </c>
      <c r="C435" s="50">
        <v>1998</v>
      </c>
      <c r="D435" s="51" t="s">
        <v>91</v>
      </c>
      <c r="E435" s="51" t="s">
        <v>91</v>
      </c>
      <c r="F435" s="48"/>
      <c r="G435" s="48"/>
      <c r="H435" s="48" t="s">
        <v>584</v>
      </c>
      <c r="I435" s="52" t="s">
        <v>363</v>
      </c>
      <c r="J435" s="53">
        <v>2</v>
      </c>
      <c r="K435" s="90"/>
      <c r="L435" s="90" t="s">
        <v>711</v>
      </c>
      <c r="M435" s="162"/>
      <c r="N435" s="90"/>
      <c r="O435" s="53"/>
      <c r="P435" s="54">
        <v>425000</v>
      </c>
      <c r="Q435" s="148">
        <f t="shared" si="6"/>
        <v>443912.5</v>
      </c>
      <c r="R435" s="22"/>
      <c r="S435" s="30"/>
      <c r="T435" s="112"/>
      <c r="U435" s="15"/>
    </row>
    <row r="436" spans="1:21" s="14" customFormat="1" ht="15.75" customHeight="1" x14ac:dyDescent="0.3">
      <c r="A436" s="24" t="s">
        <v>64</v>
      </c>
      <c r="B436" s="25" t="s">
        <v>170</v>
      </c>
      <c r="C436" s="26">
        <v>1998</v>
      </c>
      <c r="D436" s="27" t="s">
        <v>12</v>
      </c>
      <c r="E436" s="27" t="s">
        <v>545</v>
      </c>
      <c r="F436" s="24"/>
      <c r="G436" s="24"/>
      <c r="H436" s="24" t="s">
        <v>567</v>
      </c>
      <c r="I436" s="28" t="s">
        <v>514</v>
      </c>
      <c r="J436" s="29">
        <v>4</v>
      </c>
      <c r="K436" s="88"/>
      <c r="L436" s="88"/>
      <c r="M436" s="165"/>
      <c r="N436" s="88"/>
      <c r="O436" s="29"/>
      <c r="P436" s="30">
        <v>180000</v>
      </c>
      <c r="Q436" s="22">
        <f t="shared" si="6"/>
        <v>205110</v>
      </c>
      <c r="R436" s="22"/>
      <c r="S436" s="30"/>
      <c r="T436" s="112"/>
      <c r="U436" s="15"/>
    </row>
    <row r="437" spans="1:21" s="14" customFormat="1" ht="15.75" customHeight="1" x14ac:dyDescent="0.3">
      <c r="A437" s="24" t="s">
        <v>64</v>
      </c>
      <c r="B437" s="25" t="s">
        <v>170</v>
      </c>
      <c r="C437" s="26">
        <v>1998</v>
      </c>
      <c r="D437" s="27" t="s">
        <v>87</v>
      </c>
      <c r="E437" s="27" t="s">
        <v>344</v>
      </c>
      <c r="F437" s="24"/>
      <c r="G437" s="24"/>
      <c r="H437" s="24" t="s">
        <v>567</v>
      </c>
      <c r="I437" s="28" t="s">
        <v>185</v>
      </c>
      <c r="J437" s="29">
        <v>5</v>
      </c>
      <c r="K437" s="88"/>
      <c r="L437" s="88"/>
      <c r="M437" s="165"/>
      <c r="N437" s="88"/>
      <c r="O437" s="29"/>
      <c r="P437" s="30">
        <v>195000</v>
      </c>
      <c r="Q437" s="22">
        <f t="shared" si="6"/>
        <v>232089</v>
      </c>
      <c r="R437" s="22"/>
      <c r="S437" s="30"/>
      <c r="T437" s="112"/>
      <c r="U437" s="15"/>
    </row>
    <row r="438" spans="1:21" s="14" customFormat="1" ht="15.75" customHeight="1" x14ac:dyDescent="0.3">
      <c r="A438" s="24" t="s">
        <v>64</v>
      </c>
      <c r="B438" s="25" t="s">
        <v>170</v>
      </c>
      <c r="C438" s="26">
        <v>1998</v>
      </c>
      <c r="D438" s="27" t="s">
        <v>87</v>
      </c>
      <c r="E438" s="27" t="s">
        <v>344</v>
      </c>
      <c r="F438" s="24"/>
      <c r="G438" s="24"/>
      <c r="H438" s="24" t="s">
        <v>562</v>
      </c>
      <c r="I438" s="28" t="s">
        <v>1</v>
      </c>
      <c r="J438" s="29">
        <v>5</v>
      </c>
      <c r="K438" s="88"/>
      <c r="L438" s="88"/>
      <c r="M438" s="165"/>
      <c r="N438" s="88"/>
      <c r="O438" s="29"/>
      <c r="P438" s="30">
        <v>381751</v>
      </c>
      <c r="Q438" s="22">
        <f t="shared" si="6"/>
        <v>454360.04019999999</v>
      </c>
      <c r="R438" s="22"/>
      <c r="S438" s="30"/>
      <c r="T438" s="112"/>
      <c r="U438" s="15"/>
    </row>
    <row r="439" spans="1:21" s="14" customFormat="1" ht="15.75" customHeight="1" x14ac:dyDescent="0.3">
      <c r="A439" s="24" t="s">
        <v>64</v>
      </c>
      <c r="B439" s="25" t="s">
        <v>170</v>
      </c>
      <c r="C439" s="26">
        <v>1998</v>
      </c>
      <c r="D439" s="27" t="s">
        <v>87</v>
      </c>
      <c r="E439" s="27" t="s">
        <v>87</v>
      </c>
      <c r="F439" s="24"/>
      <c r="G439" s="24"/>
      <c r="H439" s="24" t="s">
        <v>569</v>
      </c>
      <c r="I439" s="28" t="s">
        <v>2</v>
      </c>
      <c r="J439" s="29">
        <v>6</v>
      </c>
      <c r="K439" s="88"/>
      <c r="L439" s="88"/>
      <c r="M439" s="165"/>
      <c r="N439" s="88"/>
      <c r="O439" s="29"/>
      <c r="P439" s="30">
        <v>88779</v>
      </c>
      <c r="Q439" s="22">
        <f t="shared" si="6"/>
        <v>110361.1749</v>
      </c>
      <c r="R439" s="22"/>
      <c r="S439" s="30"/>
      <c r="T439" s="112"/>
      <c r="U439" s="15"/>
    </row>
    <row r="440" spans="1:21" s="14" customFormat="1" ht="15.75" customHeight="1" x14ac:dyDescent="0.3">
      <c r="A440" s="24" t="s">
        <v>64</v>
      </c>
      <c r="B440" s="25" t="s">
        <v>170</v>
      </c>
      <c r="C440" s="26">
        <v>1998</v>
      </c>
      <c r="D440" s="27" t="s">
        <v>13</v>
      </c>
      <c r="E440" s="27" t="s">
        <v>345</v>
      </c>
      <c r="F440" s="24"/>
      <c r="G440" s="24"/>
      <c r="H440" s="24" t="s">
        <v>592</v>
      </c>
      <c r="I440" s="28" t="s">
        <v>184</v>
      </c>
      <c r="J440" s="29">
        <v>6</v>
      </c>
      <c r="K440" s="88"/>
      <c r="L440" s="88"/>
      <c r="M440" s="165"/>
      <c r="N440" s="88"/>
      <c r="O440" s="29"/>
      <c r="P440" s="30">
        <v>13000</v>
      </c>
      <c r="Q440" s="22">
        <f t="shared" si="6"/>
        <v>16160.3</v>
      </c>
      <c r="R440" s="22"/>
      <c r="S440" s="30"/>
      <c r="T440" s="112"/>
      <c r="U440" s="15"/>
    </row>
    <row r="441" spans="1:21" s="14" customFormat="1" ht="15.75" customHeight="1" x14ac:dyDescent="0.3">
      <c r="A441" s="48" t="s">
        <v>82</v>
      </c>
      <c r="B441" s="49" t="s">
        <v>171</v>
      </c>
      <c r="C441" s="50">
        <v>2002</v>
      </c>
      <c r="D441" s="51" t="s">
        <v>91</v>
      </c>
      <c r="E441" s="51" t="s">
        <v>91</v>
      </c>
      <c r="F441" s="48"/>
      <c r="G441" s="48"/>
      <c r="H441" s="48" t="s">
        <v>584</v>
      </c>
      <c r="I441" s="52" t="s">
        <v>363</v>
      </c>
      <c r="J441" s="53">
        <v>4</v>
      </c>
      <c r="K441" s="90"/>
      <c r="L441" s="90" t="s">
        <v>711</v>
      </c>
      <c r="M441" s="162"/>
      <c r="N441" s="90"/>
      <c r="O441" s="53"/>
      <c r="P441" s="54">
        <v>425000</v>
      </c>
      <c r="Q441" s="54">
        <f t="shared" si="6"/>
        <v>484287.5</v>
      </c>
      <c r="R441" s="22"/>
      <c r="S441" s="30"/>
      <c r="T441" s="112"/>
      <c r="U441" s="15"/>
    </row>
    <row r="442" spans="1:21" s="14" customFormat="1" ht="15.75" customHeight="1" x14ac:dyDescent="0.3">
      <c r="A442" s="24" t="s">
        <v>44</v>
      </c>
      <c r="B442" s="25" t="s">
        <v>172</v>
      </c>
      <c r="C442" s="26">
        <v>2005</v>
      </c>
      <c r="D442" s="27" t="s">
        <v>12</v>
      </c>
      <c r="E442" s="27" t="s">
        <v>345</v>
      </c>
      <c r="F442" s="24"/>
      <c r="G442" s="24"/>
      <c r="H442" s="24" t="s">
        <v>586</v>
      </c>
      <c r="I442" s="28" t="s">
        <v>520</v>
      </c>
      <c r="J442" s="29">
        <v>1</v>
      </c>
      <c r="K442" s="88"/>
      <c r="L442" s="88"/>
      <c r="M442" s="165"/>
      <c r="N442" s="88"/>
      <c r="O442" s="29"/>
      <c r="P442" s="30">
        <v>100000</v>
      </c>
      <c r="Q442" s="22">
        <f t="shared" si="6"/>
        <v>100000</v>
      </c>
      <c r="R442" s="22"/>
      <c r="S442" s="30" t="s">
        <v>448</v>
      </c>
      <c r="T442" s="111"/>
      <c r="U442" s="15"/>
    </row>
    <row r="443" spans="1:21" s="14" customFormat="1" ht="15.75" customHeight="1" x14ac:dyDescent="0.3">
      <c r="A443" s="24">
        <v>2081</v>
      </c>
      <c r="B443" s="25" t="s">
        <v>172</v>
      </c>
      <c r="C443" s="26">
        <v>2005</v>
      </c>
      <c r="D443" s="27" t="s">
        <v>87</v>
      </c>
      <c r="E443" s="27" t="s">
        <v>344</v>
      </c>
      <c r="F443" s="24"/>
      <c r="G443" s="24"/>
      <c r="H443" s="24" t="s">
        <v>567</v>
      </c>
      <c r="I443" s="28" t="s">
        <v>185</v>
      </c>
      <c r="J443" s="29">
        <v>4</v>
      </c>
      <c r="K443" s="88"/>
      <c r="L443" s="88"/>
      <c r="M443" s="165"/>
      <c r="N443" s="88"/>
      <c r="O443" s="29"/>
      <c r="P443" s="30">
        <v>195000</v>
      </c>
      <c r="Q443" s="22">
        <f t="shared" si="6"/>
        <v>222202.5</v>
      </c>
      <c r="R443" s="22"/>
      <c r="S443" s="30"/>
      <c r="T443" s="111"/>
      <c r="U443" s="15"/>
    </row>
    <row r="444" spans="1:21" s="14" customFormat="1" ht="15.75" customHeight="1" x14ac:dyDescent="0.3">
      <c r="A444" s="48" t="s">
        <v>44</v>
      </c>
      <c r="B444" s="49" t="s">
        <v>172</v>
      </c>
      <c r="C444" s="50">
        <v>2005</v>
      </c>
      <c r="D444" s="51" t="s">
        <v>91</v>
      </c>
      <c r="E444" s="51" t="s">
        <v>91</v>
      </c>
      <c r="F444" s="48"/>
      <c r="G444" s="48"/>
      <c r="H444" s="48" t="s">
        <v>584</v>
      </c>
      <c r="I444" s="52" t="s">
        <v>363</v>
      </c>
      <c r="J444" s="53">
        <v>5</v>
      </c>
      <c r="K444" s="90"/>
      <c r="L444" s="90" t="s">
        <v>711</v>
      </c>
      <c r="M444" s="162"/>
      <c r="N444" s="90"/>
      <c r="O444" s="53"/>
      <c r="P444" s="54">
        <v>425000</v>
      </c>
      <c r="Q444" s="54">
        <f t="shared" si="6"/>
        <v>505835</v>
      </c>
      <c r="R444" s="22"/>
      <c r="S444" s="30"/>
      <c r="T444" s="111"/>
      <c r="U444" s="15"/>
    </row>
    <row r="445" spans="1:21" s="14" customFormat="1" ht="15.75" customHeight="1" x14ac:dyDescent="0.3">
      <c r="A445" s="24" t="s">
        <v>44</v>
      </c>
      <c r="B445" s="25" t="s">
        <v>172</v>
      </c>
      <c r="C445" s="26">
        <v>2005</v>
      </c>
      <c r="D445" s="27" t="s">
        <v>87</v>
      </c>
      <c r="E445" s="27" t="s">
        <v>87</v>
      </c>
      <c r="F445" s="24"/>
      <c r="G445" s="24"/>
      <c r="H445" s="24" t="s">
        <v>562</v>
      </c>
      <c r="I445" s="28" t="s">
        <v>235</v>
      </c>
      <c r="J445" s="29">
        <v>6</v>
      </c>
      <c r="K445" s="88"/>
      <c r="L445" s="88"/>
      <c r="M445" s="165"/>
      <c r="N445" s="88"/>
      <c r="O445" s="29"/>
      <c r="P445" s="30">
        <v>530562</v>
      </c>
      <c r="Q445" s="22">
        <f t="shared" si="6"/>
        <v>659541.62219999998</v>
      </c>
      <c r="R445" s="22"/>
      <c r="S445" s="30"/>
      <c r="T445" s="111"/>
      <c r="U445" s="15"/>
    </row>
    <row r="446" spans="1:21" s="14" customFormat="1" ht="15.75" customHeight="1" x14ac:dyDescent="0.3">
      <c r="A446" s="24" t="s">
        <v>67</v>
      </c>
      <c r="B446" s="25" t="s">
        <v>173</v>
      </c>
      <c r="C446" s="26">
        <v>2005</v>
      </c>
      <c r="D446" s="27" t="s">
        <v>12</v>
      </c>
      <c r="E446" s="27" t="s">
        <v>345</v>
      </c>
      <c r="F446" s="24"/>
      <c r="G446" s="24"/>
      <c r="H446" s="24" t="s">
        <v>586</v>
      </c>
      <c r="I446" s="28" t="s">
        <v>520</v>
      </c>
      <c r="J446" s="29">
        <v>1</v>
      </c>
      <c r="K446" s="88"/>
      <c r="L446" s="88"/>
      <c r="M446" s="165"/>
      <c r="N446" s="88"/>
      <c r="O446" s="29"/>
      <c r="P446" s="30">
        <v>100000</v>
      </c>
      <c r="Q446" s="22">
        <f t="shared" si="6"/>
        <v>100000</v>
      </c>
      <c r="R446" s="22"/>
      <c r="S446" s="30" t="s">
        <v>448</v>
      </c>
      <c r="T446" s="112"/>
      <c r="U446" s="15"/>
    </row>
    <row r="447" spans="1:21" s="14" customFormat="1" ht="15.75" customHeight="1" x14ac:dyDescent="0.3">
      <c r="A447" s="24" t="s">
        <v>67</v>
      </c>
      <c r="B447" s="25" t="s">
        <v>173</v>
      </c>
      <c r="C447" s="26">
        <v>2005</v>
      </c>
      <c r="D447" s="27" t="s">
        <v>87</v>
      </c>
      <c r="E447" s="27" t="s">
        <v>344</v>
      </c>
      <c r="F447" s="24"/>
      <c r="G447" s="24"/>
      <c r="H447" s="24" t="s">
        <v>567</v>
      </c>
      <c r="I447" s="28" t="s">
        <v>185</v>
      </c>
      <c r="J447" s="29">
        <v>4</v>
      </c>
      <c r="K447" s="88"/>
      <c r="L447" s="88"/>
      <c r="M447" s="165"/>
      <c r="N447" s="88"/>
      <c r="O447" s="29"/>
      <c r="P447" s="30">
        <v>195000</v>
      </c>
      <c r="Q447" s="22">
        <f t="shared" si="6"/>
        <v>222202.5</v>
      </c>
      <c r="R447" s="22"/>
      <c r="S447" s="30"/>
      <c r="T447" s="112"/>
      <c r="U447" s="15"/>
    </row>
    <row r="448" spans="1:21" s="14" customFormat="1" ht="15.75" customHeight="1" x14ac:dyDescent="0.3">
      <c r="A448" s="24" t="s">
        <v>67</v>
      </c>
      <c r="B448" s="25" t="s">
        <v>173</v>
      </c>
      <c r="C448" s="26">
        <v>2005</v>
      </c>
      <c r="D448" s="27" t="s">
        <v>87</v>
      </c>
      <c r="E448" s="27" t="s">
        <v>87</v>
      </c>
      <c r="F448" s="24"/>
      <c r="G448" s="24"/>
      <c r="H448" s="24" t="s">
        <v>562</v>
      </c>
      <c r="I448" s="28" t="s">
        <v>235</v>
      </c>
      <c r="J448" s="29">
        <v>6</v>
      </c>
      <c r="K448" s="88"/>
      <c r="L448" s="88"/>
      <c r="M448" s="165"/>
      <c r="N448" s="88"/>
      <c r="O448" s="29"/>
      <c r="P448" s="30">
        <v>530562</v>
      </c>
      <c r="Q448" s="22">
        <f t="shared" si="6"/>
        <v>659541.62219999998</v>
      </c>
      <c r="R448" s="22"/>
      <c r="S448" s="30"/>
      <c r="T448" s="112"/>
      <c r="U448" s="15"/>
    </row>
    <row r="449" spans="1:21" s="32" customFormat="1" ht="15.75" customHeight="1" x14ac:dyDescent="0.3">
      <c r="A449" s="60" t="s">
        <v>398</v>
      </c>
      <c r="B449" s="61" t="s">
        <v>399</v>
      </c>
      <c r="C449" s="62"/>
      <c r="D449" s="63" t="s">
        <v>345</v>
      </c>
      <c r="E449" s="63" t="s">
        <v>345</v>
      </c>
      <c r="F449" s="60"/>
      <c r="G449" s="60"/>
      <c r="H449" s="60" t="s">
        <v>563</v>
      </c>
      <c r="I449" s="64" t="s">
        <v>181</v>
      </c>
      <c r="J449" s="65">
        <v>1</v>
      </c>
      <c r="K449" s="86" t="s">
        <v>456</v>
      </c>
      <c r="L449" s="86" t="s">
        <v>578</v>
      </c>
      <c r="M449" s="164">
        <v>60000</v>
      </c>
      <c r="N449" s="86"/>
      <c r="O449" s="65"/>
      <c r="P449" s="66">
        <v>60000</v>
      </c>
      <c r="Q449" s="66">
        <f t="shared" si="6"/>
        <v>60000</v>
      </c>
      <c r="R449" s="22"/>
      <c r="S449" s="30" t="s">
        <v>531</v>
      </c>
      <c r="T449" s="111"/>
      <c r="U449" s="15"/>
    </row>
    <row r="450" spans="1:21" s="32" customFormat="1" ht="15.75" customHeight="1" x14ac:dyDescent="0.3">
      <c r="A450" s="24" t="s">
        <v>38</v>
      </c>
      <c r="B450" s="25" t="s">
        <v>174</v>
      </c>
      <c r="C450" s="26">
        <v>1995</v>
      </c>
      <c r="D450" s="27" t="s">
        <v>12</v>
      </c>
      <c r="E450" s="27" t="s">
        <v>345</v>
      </c>
      <c r="F450" s="24"/>
      <c r="G450" s="24"/>
      <c r="H450" s="24" t="s">
        <v>598</v>
      </c>
      <c r="I450" s="28" t="s">
        <v>551</v>
      </c>
      <c r="J450" s="29">
        <v>1</v>
      </c>
      <c r="K450" s="88" t="s">
        <v>473</v>
      </c>
      <c r="L450" s="88"/>
      <c r="M450" s="165"/>
      <c r="N450" s="88" t="s">
        <v>552</v>
      </c>
      <c r="O450" s="29"/>
      <c r="P450" s="30"/>
      <c r="Q450" s="22"/>
      <c r="R450" s="22"/>
      <c r="S450" s="30"/>
      <c r="T450" s="111" t="s">
        <v>553</v>
      </c>
      <c r="U450" s="15"/>
    </row>
    <row r="451" spans="1:21" s="32" customFormat="1" ht="15.75" customHeight="1" x14ac:dyDescent="0.3">
      <c r="A451" s="17" t="s">
        <v>38</v>
      </c>
      <c r="B451" s="21" t="s">
        <v>174</v>
      </c>
      <c r="C451" s="18">
        <v>1995</v>
      </c>
      <c r="D451" s="19" t="s">
        <v>348</v>
      </c>
      <c r="E451" s="19" t="s">
        <v>344</v>
      </c>
      <c r="F451" s="17"/>
      <c r="G451" s="17"/>
      <c r="H451" s="17" t="s">
        <v>560</v>
      </c>
      <c r="I451" s="23" t="s">
        <v>322</v>
      </c>
      <c r="J451" s="102">
        <v>5</v>
      </c>
      <c r="K451" s="89"/>
      <c r="L451" s="89"/>
      <c r="M451" s="163"/>
      <c r="N451" s="89"/>
      <c r="O451" s="20"/>
      <c r="P451" s="22">
        <v>5000000</v>
      </c>
      <c r="Q451" s="22">
        <f t="shared" ref="Q451:Q485" si="7">IF(J451=1,P451+P451*$C$622,IF(J451=2,P451+P451*$C$623,IF(J451=3,P451+P451*$C$624,IF(J451=4,P451+P451*$C$625,IF(J451=5,P451+P451*$C$626,IF(J451=6,P451+P451*$C$627))))))</f>
        <v>5951000</v>
      </c>
      <c r="R451" s="22"/>
      <c r="S451" s="30"/>
      <c r="T451" s="111"/>
      <c r="U451" s="15"/>
    </row>
    <row r="452" spans="1:21" s="32" customFormat="1" ht="15.75" customHeight="1" x14ac:dyDescent="0.3">
      <c r="A452" s="17" t="s">
        <v>38</v>
      </c>
      <c r="B452" s="21" t="s">
        <v>174</v>
      </c>
      <c r="C452" s="18">
        <v>1995</v>
      </c>
      <c r="D452" s="19" t="s">
        <v>13</v>
      </c>
      <c r="E452" s="19" t="s">
        <v>344</v>
      </c>
      <c r="F452" s="17"/>
      <c r="G452" s="17"/>
      <c r="H452" s="17" t="s">
        <v>592</v>
      </c>
      <c r="I452" s="23" t="s">
        <v>184</v>
      </c>
      <c r="J452" s="20">
        <v>6</v>
      </c>
      <c r="K452" s="89"/>
      <c r="L452" s="89"/>
      <c r="M452" s="163"/>
      <c r="N452" s="89"/>
      <c r="O452" s="20"/>
      <c r="P452" s="22">
        <v>135600</v>
      </c>
      <c r="Q452" s="22">
        <f t="shared" si="7"/>
        <v>168564.36</v>
      </c>
      <c r="R452" s="22"/>
      <c r="S452" s="30"/>
      <c r="T452" s="111"/>
      <c r="U452" s="15"/>
    </row>
    <row r="453" spans="1:21" s="32" customFormat="1" ht="15.75" customHeight="1" x14ac:dyDescent="0.3">
      <c r="A453" s="60" t="s">
        <v>619</v>
      </c>
      <c r="B453" s="61" t="s">
        <v>180</v>
      </c>
      <c r="C453" s="62"/>
      <c r="D453" s="63" t="s">
        <v>0</v>
      </c>
      <c r="E453" s="63" t="s">
        <v>345</v>
      </c>
      <c r="F453" s="60"/>
      <c r="G453" s="60"/>
      <c r="H453" s="60" t="s">
        <v>618</v>
      </c>
      <c r="I453" s="64" t="s">
        <v>505</v>
      </c>
      <c r="J453" s="65">
        <v>1</v>
      </c>
      <c r="K453" s="86" t="s">
        <v>456</v>
      </c>
      <c r="L453" s="86" t="s">
        <v>568</v>
      </c>
      <c r="M453" s="164">
        <v>50000</v>
      </c>
      <c r="N453" s="86"/>
      <c r="O453" s="65"/>
      <c r="P453" s="66">
        <v>50000</v>
      </c>
      <c r="Q453" s="66">
        <f t="shared" si="7"/>
        <v>50000</v>
      </c>
      <c r="R453" s="22"/>
      <c r="S453" s="30"/>
      <c r="T453" s="111"/>
      <c r="U453" s="15"/>
    </row>
    <row r="454" spans="1:21" s="32" customFormat="1" ht="15.75" customHeight="1" x14ac:dyDescent="0.3">
      <c r="A454" s="60" t="s">
        <v>619</v>
      </c>
      <c r="B454" s="61" t="s">
        <v>180</v>
      </c>
      <c r="C454" s="62"/>
      <c r="D454" s="63" t="s">
        <v>345</v>
      </c>
      <c r="E454" s="63" t="s">
        <v>345</v>
      </c>
      <c r="F454" s="60"/>
      <c r="G454" s="60"/>
      <c r="H454" s="60" t="s">
        <v>595</v>
      </c>
      <c r="I454" s="64" t="s">
        <v>508</v>
      </c>
      <c r="J454" s="65">
        <v>1</v>
      </c>
      <c r="K454" s="86" t="s">
        <v>456</v>
      </c>
      <c r="L454" s="86" t="s">
        <v>572</v>
      </c>
      <c r="M454" s="164">
        <v>500000</v>
      </c>
      <c r="N454" s="86"/>
      <c r="O454" s="65"/>
      <c r="P454" s="66">
        <v>500000</v>
      </c>
      <c r="Q454" s="66">
        <f t="shared" si="7"/>
        <v>500000</v>
      </c>
      <c r="R454" s="22"/>
      <c r="S454" s="30"/>
      <c r="T454" s="111"/>
      <c r="U454" s="15"/>
    </row>
    <row r="455" spans="1:21" s="32" customFormat="1" ht="15.75" customHeight="1" x14ac:dyDescent="0.3">
      <c r="A455" s="60" t="s">
        <v>619</v>
      </c>
      <c r="B455" s="61" t="s">
        <v>180</v>
      </c>
      <c r="C455" s="62"/>
      <c r="D455" s="63" t="s">
        <v>12</v>
      </c>
      <c r="E455" s="63" t="s">
        <v>345</v>
      </c>
      <c r="F455" s="60"/>
      <c r="G455" s="60"/>
      <c r="H455" s="60" t="s">
        <v>567</v>
      </c>
      <c r="I455" s="64" t="s">
        <v>316</v>
      </c>
      <c r="J455" s="65">
        <v>1</v>
      </c>
      <c r="K455" s="86" t="s">
        <v>456</v>
      </c>
      <c r="L455" s="86" t="s">
        <v>575</v>
      </c>
      <c r="M455" s="164">
        <v>250000</v>
      </c>
      <c r="N455" s="86"/>
      <c r="O455" s="65"/>
      <c r="P455" s="66">
        <v>250000</v>
      </c>
      <c r="Q455" s="66">
        <f t="shared" si="7"/>
        <v>250000</v>
      </c>
      <c r="R455" s="22"/>
      <c r="S455" s="30"/>
      <c r="T455" s="111"/>
      <c r="U455" s="15"/>
    </row>
    <row r="456" spans="1:21" s="14" customFormat="1" ht="15.75" customHeight="1" x14ac:dyDescent="0.3">
      <c r="A456" s="60" t="s">
        <v>619</v>
      </c>
      <c r="B456" s="61" t="s">
        <v>180</v>
      </c>
      <c r="C456" s="62"/>
      <c r="D456" s="63" t="s">
        <v>12</v>
      </c>
      <c r="E456" s="63" t="s">
        <v>345</v>
      </c>
      <c r="F456" s="60"/>
      <c r="G456" s="60"/>
      <c r="H456" s="60" t="s">
        <v>598</v>
      </c>
      <c r="I456" s="64" t="s">
        <v>343</v>
      </c>
      <c r="J456" s="65">
        <v>1</v>
      </c>
      <c r="K456" s="86" t="s">
        <v>456</v>
      </c>
      <c r="L456" s="86" t="s">
        <v>579</v>
      </c>
      <c r="M456" s="164">
        <v>15000</v>
      </c>
      <c r="N456" s="86"/>
      <c r="O456" s="65"/>
      <c r="P456" s="66">
        <v>15000</v>
      </c>
      <c r="Q456" s="66">
        <f t="shared" si="7"/>
        <v>15000</v>
      </c>
      <c r="R456" s="22"/>
      <c r="S456" s="30"/>
      <c r="T456" s="111"/>
      <c r="U456" s="15"/>
    </row>
    <row r="457" spans="1:21" s="14" customFormat="1" ht="15.75" customHeight="1" x14ac:dyDescent="0.3">
      <c r="A457" s="60" t="s">
        <v>619</v>
      </c>
      <c r="B457" s="61" t="s">
        <v>180</v>
      </c>
      <c r="C457" s="62"/>
      <c r="D457" s="63" t="s">
        <v>345</v>
      </c>
      <c r="E457" s="63" t="s">
        <v>345</v>
      </c>
      <c r="F457" s="60"/>
      <c r="G457" s="60"/>
      <c r="H457" s="60" t="s">
        <v>596</v>
      </c>
      <c r="I457" s="64" t="s">
        <v>507</v>
      </c>
      <c r="J457" s="65">
        <v>1</v>
      </c>
      <c r="K457" s="86" t="s">
        <v>456</v>
      </c>
      <c r="L457" s="86" t="s">
        <v>575</v>
      </c>
      <c r="M457" s="164">
        <v>15000</v>
      </c>
      <c r="N457" s="86"/>
      <c r="O457" s="65"/>
      <c r="P457" s="66">
        <v>15000</v>
      </c>
      <c r="Q457" s="66">
        <f t="shared" si="7"/>
        <v>15000</v>
      </c>
      <c r="R457" s="22"/>
      <c r="S457" s="30"/>
      <c r="T457" s="111"/>
      <c r="U457" s="15"/>
    </row>
    <row r="458" spans="1:21" s="14" customFormat="1" ht="15.75" customHeight="1" x14ac:dyDescent="0.3">
      <c r="A458" s="150" t="s">
        <v>619</v>
      </c>
      <c r="B458" s="61" t="s">
        <v>180</v>
      </c>
      <c r="C458" s="62"/>
      <c r="D458" s="63" t="s">
        <v>213</v>
      </c>
      <c r="E458" s="63" t="s">
        <v>213</v>
      </c>
      <c r="F458" s="60"/>
      <c r="G458" s="60"/>
      <c r="H458" s="60" t="s">
        <v>616</v>
      </c>
      <c r="I458" s="67" t="s">
        <v>216</v>
      </c>
      <c r="J458" s="65">
        <v>1</v>
      </c>
      <c r="K458" s="86" t="s">
        <v>456</v>
      </c>
      <c r="L458" s="86" t="s">
        <v>634</v>
      </c>
      <c r="M458" s="164">
        <v>750000</v>
      </c>
      <c r="N458" s="86"/>
      <c r="O458" s="65"/>
      <c r="P458" s="66">
        <v>750000</v>
      </c>
      <c r="Q458" s="66">
        <f t="shared" si="7"/>
        <v>750000</v>
      </c>
      <c r="R458" s="22"/>
      <c r="S458" s="30"/>
      <c r="T458" s="111"/>
      <c r="U458" s="15"/>
    </row>
    <row r="459" spans="1:21" s="32" customFormat="1" ht="15.75" customHeight="1" x14ac:dyDescent="0.3">
      <c r="A459" s="150" t="s">
        <v>619</v>
      </c>
      <c r="B459" s="61" t="s">
        <v>180</v>
      </c>
      <c r="C459" s="62"/>
      <c r="D459" s="63" t="s">
        <v>213</v>
      </c>
      <c r="E459" s="63" t="s">
        <v>213</v>
      </c>
      <c r="F459" s="60"/>
      <c r="G459" s="60"/>
      <c r="H459" s="60" t="s">
        <v>616</v>
      </c>
      <c r="I459" s="67" t="s">
        <v>215</v>
      </c>
      <c r="J459" s="65">
        <v>1</v>
      </c>
      <c r="K459" s="86" t="s">
        <v>456</v>
      </c>
      <c r="L459" s="86" t="s">
        <v>634</v>
      </c>
      <c r="M459" s="164">
        <v>2200000</v>
      </c>
      <c r="N459" s="86"/>
      <c r="O459" s="65"/>
      <c r="P459" s="66">
        <v>2200000</v>
      </c>
      <c r="Q459" s="66">
        <f t="shared" si="7"/>
        <v>2200000</v>
      </c>
      <c r="R459" s="22"/>
      <c r="S459" s="30"/>
      <c r="T459" s="111" t="s">
        <v>419</v>
      </c>
      <c r="U459" s="15"/>
    </row>
    <row r="460" spans="1:21" s="32" customFormat="1" ht="15.75" customHeight="1" x14ac:dyDescent="0.3">
      <c r="A460" s="150" t="s">
        <v>619</v>
      </c>
      <c r="B460" s="61" t="s">
        <v>180</v>
      </c>
      <c r="C460" s="62"/>
      <c r="D460" s="63" t="s">
        <v>213</v>
      </c>
      <c r="E460" s="63" t="s">
        <v>213</v>
      </c>
      <c r="F460" s="60"/>
      <c r="G460" s="60"/>
      <c r="H460" s="60" t="s">
        <v>616</v>
      </c>
      <c r="I460" s="67" t="s">
        <v>215</v>
      </c>
      <c r="J460" s="65">
        <v>1</v>
      </c>
      <c r="K460" s="86" t="s">
        <v>456</v>
      </c>
      <c r="L460" s="86" t="s">
        <v>634</v>
      </c>
      <c r="M460" s="164">
        <v>2200000</v>
      </c>
      <c r="N460" s="86"/>
      <c r="O460" s="65"/>
      <c r="P460" s="66">
        <v>2200000</v>
      </c>
      <c r="Q460" s="66">
        <f t="shared" si="7"/>
        <v>2200000</v>
      </c>
      <c r="R460" s="22"/>
      <c r="S460" s="30" t="s">
        <v>436</v>
      </c>
      <c r="T460" s="111"/>
      <c r="U460" s="15"/>
    </row>
    <row r="461" spans="1:21" s="32" customFormat="1" ht="15.75" customHeight="1" x14ac:dyDescent="0.3">
      <c r="A461" s="150" t="s">
        <v>619</v>
      </c>
      <c r="B461" s="61" t="s">
        <v>180</v>
      </c>
      <c r="C461" s="62"/>
      <c r="D461" s="63" t="s">
        <v>213</v>
      </c>
      <c r="E461" s="63" t="s">
        <v>213</v>
      </c>
      <c r="F461" s="60"/>
      <c r="G461" s="60"/>
      <c r="H461" s="60" t="s">
        <v>616</v>
      </c>
      <c r="I461" s="67" t="s">
        <v>214</v>
      </c>
      <c r="J461" s="65">
        <v>1</v>
      </c>
      <c r="K461" s="86" t="s">
        <v>456</v>
      </c>
      <c r="L461" s="86" t="s">
        <v>634</v>
      </c>
      <c r="M461" s="164">
        <v>2600000</v>
      </c>
      <c r="N461" s="86"/>
      <c r="O461" s="65"/>
      <c r="P461" s="66">
        <v>2600000</v>
      </c>
      <c r="Q461" s="66">
        <f t="shared" si="7"/>
        <v>2600000</v>
      </c>
      <c r="R461" s="22"/>
      <c r="S461" s="30"/>
      <c r="T461" s="111"/>
      <c r="U461" s="15"/>
    </row>
    <row r="462" spans="1:21" s="32" customFormat="1" ht="15.75" customHeight="1" x14ac:dyDescent="0.3">
      <c r="A462" s="60" t="s">
        <v>619</v>
      </c>
      <c r="B462" s="61" t="s">
        <v>180</v>
      </c>
      <c r="C462" s="62"/>
      <c r="D462" s="63" t="s">
        <v>213</v>
      </c>
      <c r="E462" s="63" t="s">
        <v>213</v>
      </c>
      <c r="F462" s="60"/>
      <c r="G462" s="60"/>
      <c r="H462" s="60" t="s">
        <v>616</v>
      </c>
      <c r="I462" s="64" t="s">
        <v>217</v>
      </c>
      <c r="J462" s="65">
        <v>1</v>
      </c>
      <c r="K462" s="86" t="s">
        <v>456</v>
      </c>
      <c r="L462" s="86" t="s">
        <v>634</v>
      </c>
      <c r="M462" s="164">
        <v>250000</v>
      </c>
      <c r="N462" s="86"/>
      <c r="O462" s="65"/>
      <c r="P462" s="66">
        <v>250000</v>
      </c>
      <c r="Q462" s="66">
        <f t="shared" si="7"/>
        <v>250000</v>
      </c>
      <c r="R462" s="22"/>
      <c r="S462" s="30"/>
      <c r="T462" s="111"/>
      <c r="U462" s="15"/>
    </row>
    <row r="463" spans="1:21" s="32" customFormat="1" ht="15.75" customHeight="1" x14ac:dyDescent="0.3">
      <c r="A463" s="17" t="s">
        <v>619</v>
      </c>
      <c r="B463" s="21" t="s">
        <v>180</v>
      </c>
      <c r="C463" s="18"/>
      <c r="D463" s="19" t="s">
        <v>12</v>
      </c>
      <c r="E463" s="19" t="s">
        <v>345</v>
      </c>
      <c r="F463" s="17"/>
      <c r="G463" s="17"/>
      <c r="H463" s="17" t="s">
        <v>598</v>
      </c>
      <c r="I463" s="23" t="s">
        <v>343</v>
      </c>
      <c r="J463" s="20">
        <v>2</v>
      </c>
      <c r="K463" s="89"/>
      <c r="L463" s="89"/>
      <c r="M463" s="163"/>
      <c r="N463" s="89"/>
      <c r="O463" s="20"/>
      <c r="P463" s="30">
        <v>30000</v>
      </c>
      <c r="Q463" s="22">
        <f t="shared" si="7"/>
        <v>31335</v>
      </c>
      <c r="R463" s="22"/>
      <c r="S463" s="30"/>
      <c r="T463" s="111"/>
      <c r="U463" s="15"/>
    </row>
    <row r="464" spans="1:21" s="32" customFormat="1" ht="15.75" customHeight="1" x14ac:dyDescent="0.3">
      <c r="A464" s="17" t="s">
        <v>619</v>
      </c>
      <c r="B464" s="21" t="s">
        <v>180</v>
      </c>
      <c r="C464" s="18"/>
      <c r="D464" s="19" t="s">
        <v>12</v>
      </c>
      <c r="E464" s="19" t="s">
        <v>345</v>
      </c>
      <c r="F464" s="17"/>
      <c r="G464" s="17"/>
      <c r="H464" s="17" t="s">
        <v>598</v>
      </c>
      <c r="I464" s="23" t="s">
        <v>343</v>
      </c>
      <c r="J464" s="20">
        <v>3</v>
      </c>
      <c r="K464" s="89"/>
      <c r="L464" s="89"/>
      <c r="M464" s="163"/>
      <c r="N464" s="89"/>
      <c r="O464" s="20"/>
      <c r="P464" s="22">
        <v>30000</v>
      </c>
      <c r="Q464" s="22">
        <f t="shared" si="7"/>
        <v>32727</v>
      </c>
      <c r="R464" s="22"/>
      <c r="S464" s="30"/>
      <c r="T464" s="111"/>
      <c r="U464" s="15"/>
    </row>
    <row r="465" spans="1:21" s="32" customFormat="1" ht="15.75" customHeight="1" x14ac:dyDescent="0.3">
      <c r="A465" s="17" t="s">
        <v>619</v>
      </c>
      <c r="B465" s="21" t="s">
        <v>180</v>
      </c>
      <c r="C465" s="18"/>
      <c r="D465" s="19" t="s">
        <v>12</v>
      </c>
      <c r="E465" s="19" t="s">
        <v>345</v>
      </c>
      <c r="F465" s="17"/>
      <c r="G465" s="17"/>
      <c r="H465" s="17" t="s">
        <v>598</v>
      </c>
      <c r="I465" s="23" t="s">
        <v>343</v>
      </c>
      <c r="J465" s="20">
        <v>4</v>
      </c>
      <c r="K465" s="89"/>
      <c r="L465" s="89"/>
      <c r="M465" s="163"/>
      <c r="N465" s="89"/>
      <c r="O465" s="20"/>
      <c r="P465" s="30">
        <v>30000</v>
      </c>
      <c r="Q465" s="22">
        <f t="shared" si="7"/>
        <v>34185</v>
      </c>
      <c r="R465" s="22"/>
      <c r="S465" s="30"/>
      <c r="T465" s="111"/>
      <c r="U465" s="15"/>
    </row>
    <row r="466" spans="1:21" s="32" customFormat="1" ht="15.75" customHeight="1" x14ac:dyDescent="0.3">
      <c r="A466" s="17" t="s">
        <v>619</v>
      </c>
      <c r="B466" s="21" t="s">
        <v>180</v>
      </c>
      <c r="C466" s="18"/>
      <c r="D466" s="19" t="s">
        <v>12</v>
      </c>
      <c r="E466" s="19" t="s">
        <v>345</v>
      </c>
      <c r="F466" s="17"/>
      <c r="G466" s="17"/>
      <c r="H466" s="17" t="s">
        <v>598</v>
      </c>
      <c r="I466" s="23" t="s">
        <v>343</v>
      </c>
      <c r="J466" s="20">
        <v>5</v>
      </c>
      <c r="K466" s="89"/>
      <c r="L466" s="89"/>
      <c r="M466" s="163"/>
      <c r="N466" s="89"/>
      <c r="O466" s="20"/>
      <c r="P466" s="30">
        <v>30000</v>
      </c>
      <c r="Q466" s="22">
        <f t="shared" si="7"/>
        <v>35706</v>
      </c>
      <c r="R466" s="22"/>
      <c r="S466" s="30"/>
      <c r="T466" s="111"/>
      <c r="U466" s="15"/>
    </row>
    <row r="467" spans="1:21" s="32" customFormat="1" ht="15.75" customHeight="1" x14ac:dyDescent="0.3">
      <c r="A467" s="17" t="s">
        <v>619</v>
      </c>
      <c r="B467" s="21" t="s">
        <v>180</v>
      </c>
      <c r="C467" s="18"/>
      <c r="D467" s="19" t="s">
        <v>12</v>
      </c>
      <c r="E467" s="19" t="s">
        <v>345</v>
      </c>
      <c r="F467" s="17"/>
      <c r="G467" s="17"/>
      <c r="H467" s="17" t="s">
        <v>598</v>
      </c>
      <c r="I467" s="23" t="s">
        <v>343</v>
      </c>
      <c r="J467" s="20">
        <v>6</v>
      </c>
      <c r="K467" s="89"/>
      <c r="L467" s="89"/>
      <c r="M467" s="163"/>
      <c r="N467" s="89"/>
      <c r="O467" s="20"/>
      <c r="P467" s="30">
        <v>30000</v>
      </c>
      <c r="Q467" s="22">
        <f t="shared" si="7"/>
        <v>37293</v>
      </c>
      <c r="R467" s="22"/>
      <c r="S467" s="30"/>
      <c r="T467" s="111"/>
      <c r="U467" s="15"/>
    </row>
    <row r="468" spans="1:21" s="32" customFormat="1" ht="15.75" customHeight="1" x14ac:dyDescent="0.3">
      <c r="A468" s="60" t="s">
        <v>652</v>
      </c>
      <c r="B468" s="61" t="s">
        <v>180</v>
      </c>
      <c r="C468" s="62"/>
      <c r="D468" s="63" t="s">
        <v>351</v>
      </c>
      <c r="E468" s="63" t="s">
        <v>351</v>
      </c>
      <c r="F468" s="60"/>
      <c r="G468" s="60"/>
      <c r="H468" s="60" t="s">
        <v>653</v>
      </c>
      <c r="I468" s="64" t="s">
        <v>376</v>
      </c>
      <c r="J468" s="65">
        <v>1</v>
      </c>
      <c r="K468" s="86" t="s">
        <v>456</v>
      </c>
      <c r="L468" s="86" t="s">
        <v>587</v>
      </c>
      <c r="M468" s="164">
        <v>8854577</v>
      </c>
      <c r="N468" s="86"/>
      <c r="O468" s="65"/>
      <c r="P468" s="66">
        <v>4777563</v>
      </c>
      <c r="Q468" s="66">
        <f t="shared" si="7"/>
        <v>4777563</v>
      </c>
      <c r="R468" s="22"/>
      <c r="S468" s="30"/>
      <c r="T468" s="111"/>
      <c r="U468" s="15"/>
    </row>
    <row r="469" spans="1:21" s="14" customFormat="1" ht="15.75" customHeight="1" x14ac:dyDescent="0.3">
      <c r="A469" s="150" t="s">
        <v>638</v>
      </c>
      <c r="B469" s="61" t="s">
        <v>180</v>
      </c>
      <c r="C469" s="62"/>
      <c r="D469" s="63" t="s">
        <v>351</v>
      </c>
      <c r="E469" s="63" t="s">
        <v>351</v>
      </c>
      <c r="F469" s="60"/>
      <c r="G469" s="60"/>
      <c r="H469" s="60" t="s">
        <v>618</v>
      </c>
      <c r="I469" s="64" t="s">
        <v>482</v>
      </c>
      <c r="J469" s="65">
        <v>1</v>
      </c>
      <c r="K469" s="86" t="s">
        <v>456</v>
      </c>
      <c r="L469" s="86" t="s">
        <v>579</v>
      </c>
      <c r="M469" s="164">
        <v>10000</v>
      </c>
      <c r="N469" s="86"/>
      <c r="O469" s="65"/>
      <c r="P469" s="66">
        <v>10000</v>
      </c>
      <c r="Q469" s="66">
        <f t="shared" si="7"/>
        <v>10000</v>
      </c>
      <c r="R469" s="22"/>
      <c r="S469" s="30"/>
      <c r="T469" s="111"/>
      <c r="U469" s="15"/>
    </row>
    <row r="470" spans="1:21" s="14" customFormat="1" ht="15.75" customHeight="1" x14ac:dyDescent="0.3">
      <c r="A470" s="17" t="s">
        <v>638</v>
      </c>
      <c r="B470" s="21" t="s">
        <v>180</v>
      </c>
      <c r="C470" s="18"/>
      <c r="D470" s="19" t="s">
        <v>213</v>
      </c>
      <c r="E470" s="19" t="s">
        <v>213</v>
      </c>
      <c r="F470" s="17"/>
      <c r="G470" s="17"/>
      <c r="H470" s="17" t="s">
        <v>661</v>
      </c>
      <c r="I470" s="35" t="s">
        <v>218</v>
      </c>
      <c r="J470" s="20">
        <v>3</v>
      </c>
      <c r="K470" s="89"/>
      <c r="L470" s="89"/>
      <c r="M470" s="163"/>
      <c r="N470" s="89"/>
      <c r="O470" s="20"/>
      <c r="P470" s="30">
        <v>4000000</v>
      </c>
      <c r="Q470" s="22">
        <f t="shared" si="7"/>
        <v>4363600</v>
      </c>
      <c r="R470" s="22"/>
      <c r="S470" s="30"/>
      <c r="T470" s="111"/>
      <c r="U470" s="15"/>
    </row>
    <row r="471" spans="1:21" s="14" customFormat="1" ht="15.75" customHeight="1" x14ac:dyDescent="0.3">
      <c r="A471" s="17" t="s">
        <v>638</v>
      </c>
      <c r="B471" s="21" t="s">
        <v>180</v>
      </c>
      <c r="C471" s="18"/>
      <c r="D471" s="19" t="s">
        <v>213</v>
      </c>
      <c r="E471" s="19" t="s">
        <v>213</v>
      </c>
      <c r="F471" s="17"/>
      <c r="G471" s="17"/>
      <c r="H471" s="17" t="s">
        <v>661</v>
      </c>
      <c r="I471" s="23" t="s">
        <v>219</v>
      </c>
      <c r="J471" s="20">
        <v>5</v>
      </c>
      <c r="K471" s="89"/>
      <c r="L471" s="89"/>
      <c r="M471" s="163"/>
      <c r="N471" s="89"/>
      <c r="O471" s="20"/>
      <c r="P471" s="30">
        <v>750000</v>
      </c>
      <c r="Q471" s="22">
        <f t="shared" si="7"/>
        <v>892650</v>
      </c>
      <c r="R471" s="22"/>
      <c r="S471" s="30"/>
      <c r="T471" s="111"/>
      <c r="U471" s="15"/>
    </row>
    <row r="472" spans="1:21" s="14" customFormat="1" ht="15.75" customHeight="1" x14ac:dyDescent="0.3">
      <c r="A472" s="17" t="s">
        <v>638</v>
      </c>
      <c r="B472" s="21" t="s">
        <v>180</v>
      </c>
      <c r="C472" s="18"/>
      <c r="D472" s="19" t="s">
        <v>213</v>
      </c>
      <c r="E472" s="19" t="s">
        <v>213</v>
      </c>
      <c r="F472" s="17"/>
      <c r="G472" s="17"/>
      <c r="H472" s="17" t="s">
        <v>661</v>
      </c>
      <c r="I472" s="23" t="s">
        <v>220</v>
      </c>
      <c r="J472" s="20">
        <v>6</v>
      </c>
      <c r="K472" s="89"/>
      <c r="L472" s="89"/>
      <c r="M472" s="163"/>
      <c r="N472" s="89"/>
      <c r="O472" s="20"/>
      <c r="P472" s="30">
        <v>750000</v>
      </c>
      <c r="Q472" s="22">
        <f t="shared" si="7"/>
        <v>932325</v>
      </c>
      <c r="R472" s="22"/>
      <c r="S472" s="30"/>
      <c r="T472" s="111"/>
      <c r="U472" s="15"/>
    </row>
    <row r="473" spans="1:21" s="14" customFormat="1" ht="15.75" customHeight="1" x14ac:dyDescent="0.3">
      <c r="A473" s="60" t="s">
        <v>636</v>
      </c>
      <c r="B473" s="61" t="s">
        <v>180</v>
      </c>
      <c r="C473" s="62"/>
      <c r="D473" s="63" t="s">
        <v>12</v>
      </c>
      <c r="E473" s="63" t="s">
        <v>344</v>
      </c>
      <c r="F473" s="60"/>
      <c r="G473" s="60"/>
      <c r="H473" s="60" t="s">
        <v>637</v>
      </c>
      <c r="I473" s="64" t="s">
        <v>315</v>
      </c>
      <c r="J473" s="65">
        <v>1</v>
      </c>
      <c r="K473" s="86" t="s">
        <v>456</v>
      </c>
      <c r="L473" s="86" t="s">
        <v>570</v>
      </c>
      <c r="M473" s="164">
        <v>250000</v>
      </c>
      <c r="N473" s="86"/>
      <c r="O473" s="65"/>
      <c r="P473" s="66">
        <v>500000</v>
      </c>
      <c r="Q473" s="66">
        <f t="shared" si="7"/>
        <v>500000</v>
      </c>
      <c r="R473" s="22"/>
      <c r="S473" s="30"/>
      <c r="T473" s="111"/>
      <c r="U473" s="15"/>
    </row>
    <row r="474" spans="1:21" s="14" customFormat="1" ht="15.75" customHeight="1" x14ac:dyDescent="0.3">
      <c r="A474" s="17" t="s">
        <v>636</v>
      </c>
      <c r="B474" s="21" t="s">
        <v>180</v>
      </c>
      <c r="C474" s="18"/>
      <c r="D474" s="19" t="s">
        <v>12</v>
      </c>
      <c r="E474" s="19" t="s">
        <v>344</v>
      </c>
      <c r="F474" s="17"/>
      <c r="G474" s="17"/>
      <c r="H474" s="17" t="s">
        <v>637</v>
      </c>
      <c r="I474" s="23" t="s">
        <v>315</v>
      </c>
      <c r="J474" s="20">
        <v>2</v>
      </c>
      <c r="K474" s="89"/>
      <c r="L474" s="89"/>
      <c r="M474" s="163"/>
      <c r="N474" s="89"/>
      <c r="O474" s="20"/>
      <c r="P474" s="22">
        <v>1000000</v>
      </c>
      <c r="Q474" s="22">
        <f t="shared" si="7"/>
        <v>1044500</v>
      </c>
      <c r="R474" s="22"/>
      <c r="S474" s="30"/>
      <c r="T474" s="111"/>
      <c r="U474" s="15"/>
    </row>
    <row r="475" spans="1:21" s="14" customFormat="1" ht="15.75" customHeight="1" x14ac:dyDescent="0.3">
      <c r="A475" s="17" t="s">
        <v>636</v>
      </c>
      <c r="B475" s="21" t="s">
        <v>180</v>
      </c>
      <c r="C475" s="18"/>
      <c r="D475" s="19" t="s">
        <v>12</v>
      </c>
      <c r="E475" s="19" t="s">
        <v>344</v>
      </c>
      <c r="F475" s="17"/>
      <c r="G475" s="17"/>
      <c r="H475" s="17" t="s">
        <v>637</v>
      </c>
      <c r="I475" s="23" t="s">
        <v>315</v>
      </c>
      <c r="J475" s="20">
        <v>3</v>
      </c>
      <c r="K475" s="89"/>
      <c r="L475" s="89"/>
      <c r="M475" s="163"/>
      <c r="N475" s="89"/>
      <c r="O475" s="20"/>
      <c r="P475" s="30">
        <v>1000000</v>
      </c>
      <c r="Q475" s="22">
        <f t="shared" si="7"/>
        <v>1090900</v>
      </c>
      <c r="R475" s="22"/>
      <c r="S475" s="30"/>
      <c r="T475" s="111"/>
      <c r="U475" s="15"/>
    </row>
    <row r="476" spans="1:21" s="14" customFormat="1" ht="15.75" customHeight="1" x14ac:dyDescent="0.3">
      <c r="A476" s="17" t="s">
        <v>636</v>
      </c>
      <c r="B476" s="21" t="s">
        <v>180</v>
      </c>
      <c r="C476" s="18"/>
      <c r="D476" s="19" t="s">
        <v>12</v>
      </c>
      <c r="E476" s="19" t="s">
        <v>344</v>
      </c>
      <c r="F476" s="17"/>
      <c r="G476" s="17"/>
      <c r="H476" s="17" t="s">
        <v>637</v>
      </c>
      <c r="I476" s="23" t="s">
        <v>315</v>
      </c>
      <c r="J476" s="20">
        <v>4</v>
      </c>
      <c r="K476" s="89"/>
      <c r="L476" s="89"/>
      <c r="M476" s="163"/>
      <c r="N476" s="89"/>
      <c r="O476" s="20"/>
      <c r="P476" s="30">
        <v>1000000</v>
      </c>
      <c r="Q476" s="22">
        <f t="shared" si="7"/>
        <v>1139500</v>
      </c>
      <c r="R476" s="22"/>
      <c r="S476" s="30"/>
      <c r="T476" s="111"/>
      <c r="U476" s="15"/>
    </row>
    <row r="477" spans="1:21" s="14" customFormat="1" ht="15.75" customHeight="1" x14ac:dyDescent="0.3">
      <c r="A477" s="17" t="s">
        <v>636</v>
      </c>
      <c r="B477" s="21" t="s">
        <v>180</v>
      </c>
      <c r="C477" s="18"/>
      <c r="D477" s="19" t="s">
        <v>12</v>
      </c>
      <c r="E477" s="19" t="s">
        <v>344</v>
      </c>
      <c r="F477" s="17"/>
      <c r="G477" s="17"/>
      <c r="H477" s="17" t="s">
        <v>637</v>
      </c>
      <c r="I477" s="23" t="s">
        <v>315</v>
      </c>
      <c r="J477" s="20">
        <v>5</v>
      </c>
      <c r="K477" s="89"/>
      <c r="L477" s="89"/>
      <c r="M477" s="163"/>
      <c r="N477" s="89"/>
      <c r="O477" s="20"/>
      <c r="P477" s="30">
        <v>1000000</v>
      </c>
      <c r="Q477" s="22">
        <f t="shared" si="7"/>
        <v>1190200</v>
      </c>
      <c r="R477" s="22"/>
      <c r="S477" s="30"/>
      <c r="T477" s="111"/>
      <c r="U477" s="15"/>
    </row>
    <row r="478" spans="1:21" s="14" customFormat="1" ht="15.75" customHeight="1" x14ac:dyDescent="0.3">
      <c r="A478" s="17" t="s">
        <v>636</v>
      </c>
      <c r="B478" s="21" t="s">
        <v>178</v>
      </c>
      <c r="C478" s="18"/>
      <c r="D478" s="19" t="s">
        <v>12</v>
      </c>
      <c r="E478" s="27" t="s">
        <v>344</v>
      </c>
      <c r="F478" s="24"/>
      <c r="G478" s="24"/>
      <c r="H478" s="24" t="s">
        <v>560</v>
      </c>
      <c r="I478" s="23" t="s">
        <v>275</v>
      </c>
      <c r="J478" s="20">
        <v>5</v>
      </c>
      <c r="K478" s="89"/>
      <c r="L478" s="89"/>
      <c r="M478" s="163"/>
      <c r="N478" s="89"/>
      <c r="O478" s="20"/>
      <c r="P478" s="22">
        <v>5500000</v>
      </c>
      <c r="Q478" s="22">
        <f t="shared" si="7"/>
        <v>6546100</v>
      </c>
      <c r="R478" s="22"/>
      <c r="S478" s="30"/>
      <c r="T478" s="112"/>
      <c r="U478" s="15"/>
    </row>
    <row r="479" spans="1:21" s="14" customFormat="1" ht="15.75" customHeight="1" x14ac:dyDescent="0.3">
      <c r="A479" s="17" t="s">
        <v>636</v>
      </c>
      <c r="B479" s="21" t="s">
        <v>290</v>
      </c>
      <c r="C479" s="18"/>
      <c r="D479" s="19" t="s">
        <v>213</v>
      </c>
      <c r="E479" s="19" t="s">
        <v>344</v>
      </c>
      <c r="F479" s="17" t="s">
        <v>544</v>
      </c>
      <c r="G479" s="17"/>
      <c r="H479" s="17" t="s">
        <v>662</v>
      </c>
      <c r="I479" s="23" t="s">
        <v>292</v>
      </c>
      <c r="J479" s="20">
        <v>5</v>
      </c>
      <c r="K479" s="89"/>
      <c r="L479" s="89"/>
      <c r="M479" s="163"/>
      <c r="N479" s="89"/>
      <c r="O479" s="20"/>
      <c r="P479" s="30">
        <v>18597372</v>
      </c>
      <c r="Q479" s="22">
        <f t="shared" si="7"/>
        <v>22134592.154399998</v>
      </c>
      <c r="R479" s="22"/>
      <c r="S479" s="30"/>
      <c r="T479" s="111"/>
      <c r="U479" s="15"/>
    </row>
    <row r="480" spans="1:21" s="14" customFormat="1" ht="15.75" customHeight="1" x14ac:dyDescent="0.3">
      <c r="A480" s="17" t="s">
        <v>636</v>
      </c>
      <c r="B480" s="21" t="s">
        <v>180</v>
      </c>
      <c r="C480" s="18"/>
      <c r="D480" s="19" t="s">
        <v>12</v>
      </c>
      <c r="E480" s="19" t="s">
        <v>344</v>
      </c>
      <c r="F480" s="17"/>
      <c r="G480" s="17"/>
      <c r="H480" s="17" t="s">
        <v>637</v>
      </c>
      <c r="I480" s="23" t="s">
        <v>315</v>
      </c>
      <c r="J480" s="20">
        <v>6</v>
      </c>
      <c r="K480" s="89"/>
      <c r="L480" s="89"/>
      <c r="M480" s="163"/>
      <c r="N480" s="89"/>
      <c r="O480" s="20"/>
      <c r="P480" s="30">
        <v>1000000</v>
      </c>
      <c r="Q480" s="22">
        <f t="shared" si="7"/>
        <v>1243100</v>
      </c>
      <c r="R480" s="22"/>
      <c r="S480" s="30"/>
      <c r="T480" s="111"/>
      <c r="U480" s="15"/>
    </row>
    <row r="481" spans="1:21" s="14" customFormat="1" ht="15.75" customHeight="1" x14ac:dyDescent="0.3">
      <c r="A481" s="17" t="s">
        <v>636</v>
      </c>
      <c r="B481" s="21" t="s">
        <v>290</v>
      </c>
      <c r="C481" s="18"/>
      <c r="D481" s="19" t="s">
        <v>213</v>
      </c>
      <c r="E481" s="19" t="s">
        <v>344</v>
      </c>
      <c r="F481" s="17" t="s">
        <v>544</v>
      </c>
      <c r="G481" s="17"/>
      <c r="H481" s="17" t="s">
        <v>663</v>
      </c>
      <c r="I481" s="23" t="s">
        <v>293</v>
      </c>
      <c r="J481" s="20">
        <v>6</v>
      </c>
      <c r="K481" s="89"/>
      <c r="L481" s="89"/>
      <c r="M481" s="163"/>
      <c r="N481" s="89"/>
      <c r="O481" s="20"/>
      <c r="P481" s="30">
        <v>20121372</v>
      </c>
      <c r="Q481" s="22">
        <f t="shared" si="7"/>
        <v>25012877.533199999</v>
      </c>
      <c r="R481" s="22"/>
      <c r="S481" s="30"/>
      <c r="T481" s="111"/>
      <c r="U481" s="15"/>
    </row>
    <row r="482" spans="1:21" s="14" customFormat="1" ht="15.75" customHeight="1" x14ac:dyDescent="0.3">
      <c r="A482" s="60" t="s">
        <v>635</v>
      </c>
      <c r="B482" s="61" t="s">
        <v>180</v>
      </c>
      <c r="C482" s="62"/>
      <c r="D482" s="63" t="s">
        <v>351</v>
      </c>
      <c r="E482" s="63" t="s">
        <v>351</v>
      </c>
      <c r="F482" s="60"/>
      <c r="G482" s="60"/>
      <c r="H482" s="60" t="s">
        <v>632</v>
      </c>
      <c r="I482" s="67" t="s">
        <v>495</v>
      </c>
      <c r="J482" s="65">
        <v>1</v>
      </c>
      <c r="K482" s="86" t="s">
        <v>456</v>
      </c>
      <c r="L482" s="86" t="s">
        <v>634</v>
      </c>
      <c r="M482" s="164">
        <v>100000</v>
      </c>
      <c r="N482" s="86"/>
      <c r="O482" s="65"/>
      <c r="P482" s="66">
        <v>100000</v>
      </c>
      <c r="Q482" s="66">
        <f t="shared" si="7"/>
        <v>100000</v>
      </c>
      <c r="R482" s="22"/>
      <c r="S482" s="30"/>
      <c r="T482" s="111"/>
      <c r="U482" s="15"/>
    </row>
    <row r="483" spans="1:21" s="14" customFormat="1" ht="15.75" customHeight="1" x14ac:dyDescent="0.3">
      <c r="A483" s="60" t="s">
        <v>621</v>
      </c>
      <c r="B483" s="61" t="s">
        <v>180</v>
      </c>
      <c r="C483" s="62"/>
      <c r="D483" s="63" t="s">
        <v>351</v>
      </c>
      <c r="E483" s="63" t="s">
        <v>351</v>
      </c>
      <c r="F483" s="60"/>
      <c r="G483" s="60"/>
      <c r="H483" s="60" t="s">
        <v>622</v>
      </c>
      <c r="I483" s="64" t="s">
        <v>626</v>
      </c>
      <c r="J483" s="65">
        <v>1</v>
      </c>
      <c r="K483" s="86" t="s">
        <v>456</v>
      </c>
      <c r="L483" s="86" t="s">
        <v>572</v>
      </c>
      <c r="M483" s="177">
        <v>1500000</v>
      </c>
      <c r="N483" s="86"/>
      <c r="O483" s="65"/>
      <c r="P483" s="66">
        <v>1700000</v>
      </c>
      <c r="Q483" s="66">
        <f t="shared" si="7"/>
        <v>1700000</v>
      </c>
      <c r="R483" s="22"/>
      <c r="S483" s="30"/>
      <c r="T483" s="111"/>
      <c r="U483" s="15"/>
    </row>
    <row r="484" spans="1:21" s="14" customFormat="1" ht="15.75" customHeight="1" x14ac:dyDescent="0.3">
      <c r="A484" s="17" t="s">
        <v>621</v>
      </c>
      <c r="B484" s="21" t="s">
        <v>180</v>
      </c>
      <c r="C484" s="18"/>
      <c r="D484" s="19" t="s">
        <v>351</v>
      </c>
      <c r="E484" s="27" t="s">
        <v>351</v>
      </c>
      <c r="F484" s="24"/>
      <c r="G484" s="24"/>
      <c r="H484" s="24" t="s">
        <v>622</v>
      </c>
      <c r="I484" s="23" t="s">
        <v>353</v>
      </c>
      <c r="J484" s="20">
        <v>2</v>
      </c>
      <c r="K484" s="89"/>
      <c r="L484" s="89"/>
      <c r="M484" s="163"/>
      <c r="N484" s="89"/>
      <c r="O484" s="20"/>
      <c r="P484" s="30">
        <v>4225402</v>
      </c>
      <c r="Q484" s="22">
        <f t="shared" si="7"/>
        <v>4413432.3890000004</v>
      </c>
      <c r="R484" s="22"/>
      <c r="S484" s="30"/>
      <c r="T484" s="111"/>
      <c r="U484" s="15"/>
    </row>
    <row r="485" spans="1:21" s="14" customFormat="1" ht="15.75" customHeight="1" x14ac:dyDescent="0.3">
      <c r="A485" s="17" t="s">
        <v>74</v>
      </c>
      <c r="B485" s="21" t="s">
        <v>175</v>
      </c>
      <c r="C485" s="18">
        <v>1972</v>
      </c>
      <c r="D485" s="19" t="s">
        <v>12</v>
      </c>
      <c r="E485" s="27" t="s">
        <v>344</v>
      </c>
      <c r="F485" s="24"/>
      <c r="G485" s="24"/>
      <c r="H485" s="24" t="s">
        <v>595</v>
      </c>
      <c r="I485" s="23" t="s">
        <v>272</v>
      </c>
      <c r="J485" s="20">
        <v>5</v>
      </c>
      <c r="K485" s="89"/>
      <c r="L485" s="89"/>
      <c r="M485" s="163"/>
      <c r="N485" s="89"/>
      <c r="O485" s="20"/>
      <c r="P485" s="22">
        <v>250000</v>
      </c>
      <c r="Q485" s="22">
        <f t="shared" si="7"/>
        <v>297550</v>
      </c>
      <c r="R485" s="22"/>
      <c r="S485" s="30"/>
      <c r="T485" s="112"/>
      <c r="U485" s="15"/>
    </row>
    <row r="486" spans="1:21" s="14" customFormat="1" ht="15.75" customHeight="1" x14ac:dyDescent="0.3">
      <c r="A486" s="60" t="s">
        <v>74</v>
      </c>
      <c r="B486" s="61" t="s">
        <v>180</v>
      </c>
      <c r="C486" s="62"/>
      <c r="D486" s="63" t="s">
        <v>351</v>
      </c>
      <c r="E486" s="63" t="s">
        <v>351</v>
      </c>
      <c r="F486" s="60"/>
      <c r="G486" s="60"/>
      <c r="H486" s="60" t="s">
        <v>623</v>
      </c>
      <c r="I486" s="64" t="s">
        <v>625</v>
      </c>
      <c r="J486" s="65"/>
      <c r="K486" s="86" t="s">
        <v>456</v>
      </c>
      <c r="L486" s="86" t="s">
        <v>624</v>
      </c>
      <c r="M486" s="177">
        <v>200000</v>
      </c>
      <c r="N486" s="86"/>
      <c r="O486" s="65"/>
      <c r="P486" s="66"/>
      <c r="Q486" s="66"/>
      <c r="R486" s="22"/>
      <c r="S486" s="30"/>
      <c r="T486" s="111"/>
      <c r="U486" s="15"/>
    </row>
    <row r="487" spans="1:21" s="14" customFormat="1" ht="15.75" customHeight="1" x14ac:dyDescent="0.3">
      <c r="A487" s="17" t="s">
        <v>76</v>
      </c>
      <c r="B487" s="21" t="s">
        <v>176</v>
      </c>
      <c r="C487" s="18">
        <v>1971</v>
      </c>
      <c r="D487" s="19" t="s">
        <v>12</v>
      </c>
      <c r="E487" s="27" t="s">
        <v>344</v>
      </c>
      <c r="F487" s="24"/>
      <c r="G487" s="24"/>
      <c r="H487" s="24" t="s">
        <v>595</v>
      </c>
      <c r="I487" s="23" t="s">
        <v>273</v>
      </c>
      <c r="J487" s="20">
        <v>5</v>
      </c>
      <c r="K487" s="89"/>
      <c r="L487" s="89"/>
      <c r="M487" s="163"/>
      <c r="N487" s="89"/>
      <c r="O487" s="20"/>
      <c r="P487" s="22">
        <v>650000</v>
      </c>
      <c r="Q487" s="22">
        <f t="shared" ref="Q487:Q518" si="8">IF(J487=1,P487+P487*$C$622,IF(J487=2,P487+P487*$C$623,IF(J487=3,P487+P487*$C$624,IF(J487=4,P487+P487*$C$625,IF(J487=5,P487+P487*$C$626,IF(J487=6,P487+P487*$C$627))))))</f>
        <v>773630</v>
      </c>
      <c r="R487" s="22"/>
      <c r="S487" s="30"/>
      <c r="T487" s="112"/>
      <c r="U487" s="15"/>
    </row>
    <row r="488" spans="1:21" s="14" customFormat="1" ht="15.75" customHeight="1" x14ac:dyDescent="0.3">
      <c r="A488" s="150" t="s">
        <v>75</v>
      </c>
      <c r="B488" s="61" t="s">
        <v>177</v>
      </c>
      <c r="C488" s="62">
        <v>1979</v>
      </c>
      <c r="D488" s="63" t="s">
        <v>12</v>
      </c>
      <c r="E488" s="63" t="s">
        <v>344</v>
      </c>
      <c r="F488" s="60"/>
      <c r="G488" s="60"/>
      <c r="H488" s="60" t="s">
        <v>598</v>
      </c>
      <c r="I488" s="64" t="s">
        <v>407</v>
      </c>
      <c r="J488" s="65">
        <v>1</v>
      </c>
      <c r="K488" s="86" t="s">
        <v>456</v>
      </c>
      <c r="L488" s="86" t="s">
        <v>606</v>
      </c>
      <c r="M488" s="164">
        <v>56662</v>
      </c>
      <c r="N488" s="86"/>
      <c r="O488" s="65"/>
      <c r="P488" s="66">
        <v>18891</v>
      </c>
      <c r="Q488" s="66">
        <f t="shared" si="8"/>
        <v>18891</v>
      </c>
      <c r="R488" s="22"/>
      <c r="S488" s="30"/>
      <c r="T488" s="112" t="s">
        <v>434</v>
      </c>
      <c r="U488" s="15"/>
    </row>
    <row r="489" spans="1:21" s="14" customFormat="1" ht="15.75" customHeight="1" x14ac:dyDescent="0.3">
      <c r="A489" s="24" t="s">
        <v>75</v>
      </c>
      <c r="B489" s="25" t="s">
        <v>177</v>
      </c>
      <c r="C489" s="26">
        <v>1979</v>
      </c>
      <c r="D489" s="27" t="s">
        <v>12</v>
      </c>
      <c r="E489" s="27" t="s">
        <v>344</v>
      </c>
      <c r="F489" s="24"/>
      <c r="G489" s="24"/>
      <c r="H489" s="24" t="s">
        <v>560</v>
      </c>
      <c r="I489" s="28" t="s">
        <v>274</v>
      </c>
      <c r="J489" s="29">
        <v>5</v>
      </c>
      <c r="K489" s="88"/>
      <c r="L489" s="88"/>
      <c r="M489" s="165"/>
      <c r="N489" s="88"/>
      <c r="O489" s="29"/>
      <c r="P489" s="30">
        <v>2500000</v>
      </c>
      <c r="Q489" s="30">
        <f t="shared" si="8"/>
        <v>2975500</v>
      </c>
      <c r="R489" s="30"/>
      <c r="S489" s="30"/>
      <c r="T489" s="113"/>
      <c r="U489" s="15"/>
    </row>
    <row r="490" spans="1:21" s="14" customFormat="1" ht="15.75" customHeight="1" x14ac:dyDescent="0.3">
      <c r="A490" s="150" t="s">
        <v>408</v>
      </c>
      <c r="B490" s="61" t="s">
        <v>406</v>
      </c>
      <c r="C490" s="62"/>
      <c r="D490" s="63" t="s">
        <v>12</v>
      </c>
      <c r="E490" s="63" t="s">
        <v>344</v>
      </c>
      <c r="F490" s="60"/>
      <c r="G490" s="60"/>
      <c r="H490" s="60" t="s">
        <v>598</v>
      </c>
      <c r="I490" s="64" t="s">
        <v>407</v>
      </c>
      <c r="J490" s="65">
        <v>1</v>
      </c>
      <c r="K490" s="86" t="s">
        <v>456</v>
      </c>
      <c r="L490" s="86" t="s">
        <v>606</v>
      </c>
      <c r="M490" s="164">
        <v>58745</v>
      </c>
      <c r="N490" s="86"/>
      <c r="O490" s="65"/>
      <c r="P490" s="66">
        <v>48713</v>
      </c>
      <c r="Q490" s="66">
        <f t="shared" si="8"/>
        <v>48713</v>
      </c>
      <c r="R490" s="22"/>
      <c r="S490" s="30"/>
      <c r="T490" s="112" t="s">
        <v>409</v>
      </c>
      <c r="U490" s="15"/>
    </row>
    <row r="491" spans="1:21" s="14" customFormat="1" ht="15.75" customHeight="1" x14ac:dyDescent="0.3">
      <c r="A491" s="150" t="s">
        <v>655</v>
      </c>
      <c r="B491" s="61" t="s">
        <v>178</v>
      </c>
      <c r="C491" s="62"/>
      <c r="D491" s="63" t="s">
        <v>12</v>
      </c>
      <c r="E491" s="63" t="s">
        <v>344</v>
      </c>
      <c r="F491" s="60"/>
      <c r="G491" s="60"/>
      <c r="H491" s="60" t="s">
        <v>598</v>
      </c>
      <c r="I491" s="64" t="s">
        <v>477</v>
      </c>
      <c r="J491" s="65">
        <v>1</v>
      </c>
      <c r="K491" s="86" t="s">
        <v>456</v>
      </c>
      <c r="L491" s="86" t="s">
        <v>568</v>
      </c>
      <c r="M491" s="164">
        <v>195000</v>
      </c>
      <c r="N491" s="86"/>
      <c r="O491" s="65"/>
      <c r="P491" s="66">
        <v>218000</v>
      </c>
      <c r="Q491" s="66">
        <f t="shared" si="8"/>
        <v>218000</v>
      </c>
      <c r="R491" s="22"/>
      <c r="S491" s="30"/>
      <c r="T491" s="112" t="s">
        <v>478</v>
      </c>
      <c r="U491" s="15"/>
    </row>
    <row r="492" spans="1:21" s="14" customFormat="1" ht="15.75" customHeight="1" x14ac:dyDescent="0.3">
      <c r="A492" s="150" t="s">
        <v>589</v>
      </c>
      <c r="B492" s="149" t="s">
        <v>179</v>
      </c>
      <c r="C492" s="62">
        <v>1974</v>
      </c>
      <c r="D492" s="63" t="s">
        <v>12</v>
      </c>
      <c r="E492" s="63" t="s">
        <v>344</v>
      </c>
      <c r="F492" s="60" t="s">
        <v>544</v>
      </c>
      <c r="G492" s="60"/>
      <c r="H492" s="60" t="s">
        <v>560</v>
      </c>
      <c r="I492" s="64" t="s">
        <v>504</v>
      </c>
      <c r="J492" s="65">
        <v>1</v>
      </c>
      <c r="K492" s="86" t="s">
        <v>456</v>
      </c>
      <c r="L492" s="86" t="s">
        <v>587</v>
      </c>
      <c r="M492" s="164">
        <v>300000</v>
      </c>
      <c r="N492" s="86"/>
      <c r="O492" s="65"/>
      <c r="P492" s="66">
        <v>300000</v>
      </c>
      <c r="Q492" s="66">
        <f t="shared" si="8"/>
        <v>300000</v>
      </c>
      <c r="R492" s="22"/>
      <c r="S492" s="30"/>
      <c r="T492" s="111"/>
      <c r="U492" s="15"/>
    </row>
    <row r="493" spans="1:21" s="14" customFormat="1" ht="15.75" customHeight="1" x14ac:dyDescent="0.3">
      <c r="A493" s="60" t="s">
        <v>589</v>
      </c>
      <c r="B493" s="61" t="s">
        <v>179</v>
      </c>
      <c r="C493" s="62"/>
      <c r="D493" s="63" t="s">
        <v>12</v>
      </c>
      <c r="E493" s="63" t="s">
        <v>344</v>
      </c>
      <c r="F493" s="60" t="s">
        <v>544</v>
      </c>
      <c r="G493" s="60"/>
      <c r="H493" s="60" t="s">
        <v>560</v>
      </c>
      <c r="I493" s="119" t="s">
        <v>503</v>
      </c>
      <c r="J493" s="65">
        <v>1</v>
      </c>
      <c r="K493" s="86" t="s">
        <v>456</v>
      </c>
      <c r="L493" s="86" t="s">
        <v>587</v>
      </c>
      <c r="M493" s="164">
        <v>6748473</v>
      </c>
      <c r="N493" s="86"/>
      <c r="O493" s="65"/>
      <c r="P493" s="66">
        <v>6511000</v>
      </c>
      <c r="Q493" s="66">
        <f t="shared" si="8"/>
        <v>6511000</v>
      </c>
      <c r="R493" s="22"/>
      <c r="S493" s="30" t="s">
        <v>441</v>
      </c>
      <c r="T493" s="111"/>
      <c r="U493" s="15"/>
    </row>
    <row r="494" spans="1:21" s="14" customFormat="1" ht="15.75" customHeight="1" x14ac:dyDescent="0.3">
      <c r="A494" s="24" t="s">
        <v>589</v>
      </c>
      <c r="B494" s="25" t="s">
        <v>179</v>
      </c>
      <c r="C494" s="26"/>
      <c r="D494" s="27" t="s">
        <v>12</v>
      </c>
      <c r="E494" s="27" t="s">
        <v>545</v>
      </c>
      <c r="F494" s="24"/>
      <c r="G494" s="24"/>
      <c r="H494" s="24" t="s">
        <v>567</v>
      </c>
      <c r="I494" s="159" t="s">
        <v>550</v>
      </c>
      <c r="J494" s="29">
        <v>6</v>
      </c>
      <c r="K494" s="88"/>
      <c r="L494" s="88"/>
      <c r="M494" s="165"/>
      <c r="N494" s="88"/>
      <c r="O494" s="29"/>
      <c r="P494" s="30">
        <v>200000</v>
      </c>
      <c r="Q494" s="30">
        <f t="shared" si="8"/>
        <v>248620</v>
      </c>
      <c r="R494" s="22"/>
      <c r="S494" s="30"/>
      <c r="T494" s="111"/>
      <c r="U494" s="15"/>
    </row>
    <row r="495" spans="1:21" s="14" customFormat="1" ht="15.75" customHeight="1" x14ac:dyDescent="0.3">
      <c r="A495" s="60" t="s">
        <v>588</v>
      </c>
      <c r="B495" s="61" t="s">
        <v>180</v>
      </c>
      <c r="C495" s="62"/>
      <c r="D495" s="63" t="s">
        <v>0</v>
      </c>
      <c r="E495" s="63" t="s">
        <v>345</v>
      </c>
      <c r="F495" s="60"/>
      <c r="G495" s="60"/>
      <c r="H495" s="60" t="s">
        <v>617</v>
      </c>
      <c r="I495" s="64" t="s">
        <v>309</v>
      </c>
      <c r="J495" s="65">
        <v>1</v>
      </c>
      <c r="K495" s="86" t="s">
        <v>456</v>
      </c>
      <c r="L495" s="86" t="s">
        <v>610</v>
      </c>
      <c r="M495" s="164">
        <v>100000</v>
      </c>
      <c r="N495" s="86"/>
      <c r="O495" s="65"/>
      <c r="P495" s="66">
        <v>100000</v>
      </c>
      <c r="Q495" s="66">
        <f t="shared" si="8"/>
        <v>100000</v>
      </c>
      <c r="R495" s="22"/>
      <c r="S495" s="30"/>
      <c r="T495" s="111"/>
      <c r="U495" s="15"/>
    </row>
    <row r="496" spans="1:21" s="14" customFormat="1" ht="15.75" customHeight="1" x14ac:dyDescent="0.3">
      <c r="A496" s="60" t="s">
        <v>588</v>
      </c>
      <c r="B496" s="61" t="s">
        <v>180</v>
      </c>
      <c r="C496" s="62"/>
      <c r="D496" s="63" t="s">
        <v>351</v>
      </c>
      <c r="E496" s="63" t="s">
        <v>351</v>
      </c>
      <c r="F496" s="60"/>
      <c r="G496" s="60"/>
      <c r="H496" s="60" t="s">
        <v>618</v>
      </c>
      <c r="I496" s="64" t="s">
        <v>354</v>
      </c>
      <c r="J496" s="65">
        <v>1</v>
      </c>
      <c r="K496" s="86" t="s">
        <v>456</v>
      </c>
      <c r="L496" s="86" t="s">
        <v>570</v>
      </c>
      <c r="M496" s="164">
        <v>202000</v>
      </c>
      <c r="N496" s="86"/>
      <c r="O496" s="65"/>
      <c r="P496" s="66">
        <v>202000</v>
      </c>
      <c r="Q496" s="66">
        <f t="shared" si="8"/>
        <v>202000</v>
      </c>
      <c r="R496" s="22"/>
      <c r="S496" s="30"/>
      <c r="T496" s="111"/>
      <c r="U496" s="15"/>
    </row>
    <row r="497" spans="1:23" s="14" customFormat="1" ht="15.75" customHeight="1" x14ac:dyDescent="0.3">
      <c r="A497" s="60" t="s">
        <v>588</v>
      </c>
      <c r="B497" s="61" t="s">
        <v>180</v>
      </c>
      <c r="C497" s="62"/>
      <c r="D497" s="63" t="s">
        <v>345</v>
      </c>
      <c r="E497" s="63" t="s">
        <v>345</v>
      </c>
      <c r="F497" s="60"/>
      <c r="G497" s="60"/>
      <c r="H497" s="60" t="s">
        <v>630</v>
      </c>
      <c r="I497" s="64" t="s">
        <v>506</v>
      </c>
      <c r="J497" s="65">
        <v>1</v>
      </c>
      <c r="K497" s="86" t="s">
        <v>456</v>
      </c>
      <c r="L497" s="86" t="s">
        <v>568</v>
      </c>
      <c r="M497" s="164">
        <v>100000</v>
      </c>
      <c r="N497" s="86"/>
      <c r="O497" s="65"/>
      <c r="P497" s="66">
        <v>100000</v>
      </c>
      <c r="Q497" s="66">
        <f t="shared" si="8"/>
        <v>100000</v>
      </c>
      <c r="R497" s="22"/>
      <c r="S497" s="30"/>
      <c r="T497" s="111"/>
      <c r="U497" s="15"/>
    </row>
    <row r="498" spans="1:23" s="14" customFormat="1" ht="15.75" customHeight="1" x14ac:dyDescent="0.3">
      <c r="A498" s="60" t="s">
        <v>588</v>
      </c>
      <c r="B498" s="61" t="s">
        <v>180</v>
      </c>
      <c r="C498" s="62"/>
      <c r="D498" s="63" t="s">
        <v>12</v>
      </c>
      <c r="E498" s="63" t="s">
        <v>345</v>
      </c>
      <c r="F498" s="60"/>
      <c r="G498" s="60"/>
      <c r="H498" s="60" t="s">
        <v>631</v>
      </c>
      <c r="I498" s="64" t="s">
        <v>313</v>
      </c>
      <c r="J498" s="65">
        <v>1</v>
      </c>
      <c r="K498" s="86" t="s">
        <v>456</v>
      </c>
      <c r="L498" s="86" t="s">
        <v>570</v>
      </c>
      <c r="M498" s="164">
        <v>725000</v>
      </c>
      <c r="N498" s="86"/>
      <c r="O498" s="65"/>
      <c r="P498" s="66">
        <v>725000</v>
      </c>
      <c r="Q498" s="66">
        <f t="shared" si="8"/>
        <v>725000</v>
      </c>
      <c r="R498" s="22"/>
      <c r="S498" s="30"/>
      <c r="T498" s="111"/>
      <c r="U498" s="15"/>
    </row>
    <row r="499" spans="1:23" s="14" customFormat="1" ht="15.75" customHeight="1" x14ac:dyDescent="0.3">
      <c r="A499" s="60" t="s">
        <v>588</v>
      </c>
      <c r="B499" s="61" t="s">
        <v>180</v>
      </c>
      <c r="C499" s="62"/>
      <c r="D499" s="63" t="s">
        <v>12</v>
      </c>
      <c r="E499" s="63" t="s">
        <v>345</v>
      </c>
      <c r="F499" s="60"/>
      <c r="G499" s="60"/>
      <c r="H499" s="60" t="s">
        <v>637</v>
      </c>
      <c r="I499" s="67" t="s">
        <v>314</v>
      </c>
      <c r="J499" s="65">
        <v>1</v>
      </c>
      <c r="K499" s="86" t="s">
        <v>456</v>
      </c>
      <c r="L499" s="86" t="s">
        <v>570</v>
      </c>
      <c r="M499" s="164">
        <v>200000</v>
      </c>
      <c r="N499" s="86"/>
      <c r="O499" s="65"/>
      <c r="P499" s="66">
        <v>200000</v>
      </c>
      <c r="Q499" s="66">
        <f t="shared" si="8"/>
        <v>200000</v>
      </c>
      <c r="R499" s="22"/>
      <c r="S499" s="30"/>
      <c r="T499" s="111"/>
      <c r="U499" s="15"/>
    </row>
    <row r="500" spans="1:23" s="14" customFormat="1" ht="15.75" customHeight="1" x14ac:dyDescent="0.3">
      <c r="A500" s="60" t="s">
        <v>588</v>
      </c>
      <c r="B500" s="61" t="s">
        <v>180</v>
      </c>
      <c r="C500" s="62"/>
      <c r="D500" s="63" t="s">
        <v>12</v>
      </c>
      <c r="E500" s="63" t="s">
        <v>345</v>
      </c>
      <c r="F500" s="60"/>
      <c r="G500" s="60"/>
      <c r="H500" s="60" t="s">
        <v>608</v>
      </c>
      <c r="I500" s="64" t="s">
        <v>488</v>
      </c>
      <c r="J500" s="65">
        <v>1</v>
      </c>
      <c r="K500" s="86" t="s">
        <v>456</v>
      </c>
      <c r="L500" s="86" t="s">
        <v>606</v>
      </c>
      <c r="M500" s="164">
        <v>150000</v>
      </c>
      <c r="N500" s="86"/>
      <c r="O500" s="65"/>
      <c r="P500" s="66">
        <v>150000</v>
      </c>
      <c r="Q500" s="66">
        <f t="shared" si="8"/>
        <v>150000</v>
      </c>
      <c r="R500" s="22"/>
      <c r="S500" s="30"/>
      <c r="T500" s="111"/>
      <c r="U500" s="15"/>
    </row>
    <row r="501" spans="1:23" s="14" customFormat="1" ht="15.75" customHeight="1" x14ac:dyDescent="0.3">
      <c r="A501" s="60" t="s">
        <v>588</v>
      </c>
      <c r="B501" s="61" t="s">
        <v>180</v>
      </c>
      <c r="C501" s="62"/>
      <c r="D501" s="63" t="s">
        <v>12</v>
      </c>
      <c r="E501" s="63" t="s">
        <v>345</v>
      </c>
      <c r="F501" s="60"/>
      <c r="G501" s="60"/>
      <c r="H501" s="60" t="s">
        <v>639</v>
      </c>
      <c r="I501" s="64" t="s">
        <v>342</v>
      </c>
      <c r="J501" s="65">
        <v>1</v>
      </c>
      <c r="K501" s="86" t="s">
        <v>456</v>
      </c>
      <c r="L501" s="86" t="s">
        <v>570</v>
      </c>
      <c r="M501" s="164">
        <v>100000</v>
      </c>
      <c r="N501" s="86"/>
      <c r="O501" s="65"/>
      <c r="P501" s="66">
        <v>100000</v>
      </c>
      <c r="Q501" s="66">
        <f t="shared" si="8"/>
        <v>100000</v>
      </c>
      <c r="R501" s="22"/>
      <c r="S501" s="30"/>
      <c r="T501" s="111"/>
      <c r="U501" s="15"/>
    </row>
    <row r="502" spans="1:23" s="14" customFormat="1" ht="15.75" customHeight="1" x14ac:dyDescent="0.3">
      <c r="A502" s="60" t="s">
        <v>588</v>
      </c>
      <c r="B502" s="61" t="s">
        <v>180</v>
      </c>
      <c r="C502" s="62"/>
      <c r="D502" s="63" t="s">
        <v>351</v>
      </c>
      <c r="E502" s="63" t="s">
        <v>351</v>
      </c>
      <c r="F502" s="60"/>
      <c r="G502" s="60"/>
      <c r="H502" s="60" t="s">
        <v>640</v>
      </c>
      <c r="I502" s="64" t="s">
        <v>357</v>
      </c>
      <c r="J502" s="65">
        <v>1</v>
      </c>
      <c r="K502" s="86" t="s">
        <v>456</v>
      </c>
      <c r="L502" s="86" t="s">
        <v>570</v>
      </c>
      <c r="M502" s="164">
        <v>1212000</v>
      </c>
      <c r="N502" s="86"/>
      <c r="O502" s="65"/>
      <c r="P502" s="66">
        <v>1212000</v>
      </c>
      <c r="Q502" s="66">
        <f t="shared" si="8"/>
        <v>1212000</v>
      </c>
      <c r="R502" s="22"/>
      <c r="S502" s="30"/>
      <c r="T502" s="111"/>
      <c r="U502" s="15"/>
    </row>
    <row r="503" spans="1:23" s="14" customFormat="1" ht="15.75" customHeight="1" x14ac:dyDescent="0.3">
      <c r="A503" s="60" t="s">
        <v>588</v>
      </c>
      <c r="B503" s="61" t="s">
        <v>180</v>
      </c>
      <c r="C503" s="62"/>
      <c r="D503" s="63" t="s">
        <v>351</v>
      </c>
      <c r="E503" s="63" t="s">
        <v>351</v>
      </c>
      <c r="F503" s="60"/>
      <c r="G503" s="60"/>
      <c r="H503" s="60" t="s">
        <v>618</v>
      </c>
      <c r="I503" s="64" t="s">
        <v>355</v>
      </c>
      <c r="J503" s="65">
        <v>1</v>
      </c>
      <c r="K503" s="86" t="s">
        <v>456</v>
      </c>
      <c r="L503" s="86" t="s">
        <v>570</v>
      </c>
      <c r="M503" s="164">
        <v>202000</v>
      </c>
      <c r="N503" s="86"/>
      <c r="O503" s="65"/>
      <c r="P503" s="66">
        <v>202000</v>
      </c>
      <c r="Q503" s="66">
        <f t="shared" si="8"/>
        <v>202000</v>
      </c>
      <c r="R503" s="22"/>
      <c r="S503" s="30"/>
      <c r="T503" s="111"/>
      <c r="U503" s="15"/>
    </row>
    <row r="504" spans="1:23" s="14" customFormat="1" ht="15.75" customHeight="1" x14ac:dyDescent="0.3">
      <c r="A504" s="60" t="s">
        <v>588</v>
      </c>
      <c r="B504" s="61" t="s">
        <v>180</v>
      </c>
      <c r="C504" s="62"/>
      <c r="D504" s="63" t="s">
        <v>12</v>
      </c>
      <c r="E504" s="63" t="s">
        <v>345</v>
      </c>
      <c r="F504" s="60"/>
      <c r="G504" s="60"/>
      <c r="H504" s="60" t="s">
        <v>641</v>
      </c>
      <c r="I504" s="67" t="s">
        <v>317</v>
      </c>
      <c r="J504" s="65">
        <v>1</v>
      </c>
      <c r="K504" s="86" t="s">
        <v>456</v>
      </c>
      <c r="L504" s="86" t="s">
        <v>575</v>
      </c>
      <c r="M504" s="164">
        <v>350000</v>
      </c>
      <c r="N504" s="86"/>
      <c r="O504" s="65"/>
      <c r="P504" s="66">
        <v>350000</v>
      </c>
      <c r="Q504" s="66">
        <f t="shared" si="8"/>
        <v>350000</v>
      </c>
      <c r="R504" s="22"/>
      <c r="S504" s="30"/>
      <c r="T504" s="111"/>
      <c r="U504" s="15"/>
    </row>
    <row r="505" spans="1:23" ht="15.75" customHeight="1" x14ac:dyDescent="0.3">
      <c r="A505" s="60" t="s">
        <v>588</v>
      </c>
      <c r="B505" s="61" t="s">
        <v>180</v>
      </c>
      <c r="C505" s="62"/>
      <c r="D505" s="63" t="s">
        <v>12</v>
      </c>
      <c r="E505" s="63" t="s">
        <v>345</v>
      </c>
      <c r="F505" s="60"/>
      <c r="G505" s="60"/>
      <c r="H505" s="60" t="s">
        <v>642</v>
      </c>
      <c r="I505" s="67" t="s">
        <v>365</v>
      </c>
      <c r="J505" s="65">
        <v>1</v>
      </c>
      <c r="K505" s="86" t="s">
        <v>456</v>
      </c>
      <c r="L505" s="86" t="s">
        <v>572</v>
      </c>
      <c r="M505" s="164">
        <v>200000</v>
      </c>
      <c r="N505" s="86"/>
      <c r="O505" s="65"/>
      <c r="P505" s="66">
        <v>200000</v>
      </c>
      <c r="Q505" s="66">
        <f t="shared" si="8"/>
        <v>200000</v>
      </c>
      <c r="R505" s="22"/>
      <c r="S505" s="30"/>
      <c r="T505" s="111"/>
      <c r="U505" s="14"/>
    </row>
    <row r="506" spans="1:23" ht="15.75" customHeight="1" x14ac:dyDescent="0.3">
      <c r="A506" s="60" t="s">
        <v>588</v>
      </c>
      <c r="B506" s="61" t="s">
        <v>180</v>
      </c>
      <c r="C506" s="62"/>
      <c r="D506" s="63" t="s">
        <v>12</v>
      </c>
      <c r="E506" s="63" t="s">
        <v>345</v>
      </c>
      <c r="F506" s="60"/>
      <c r="G506" s="60"/>
      <c r="H506" s="60" t="s">
        <v>659</v>
      </c>
      <c r="I506" s="64" t="s">
        <v>318</v>
      </c>
      <c r="J506" s="65">
        <v>1</v>
      </c>
      <c r="K506" s="86" t="s">
        <v>456</v>
      </c>
      <c r="L506" s="86" t="s">
        <v>570</v>
      </c>
      <c r="M506" s="164">
        <v>295000</v>
      </c>
      <c r="N506" s="86"/>
      <c r="O506" s="65"/>
      <c r="P506" s="66">
        <v>200000</v>
      </c>
      <c r="Q506" s="66">
        <f t="shared" si="8"/>
        <v>200000</v>
      </c>
      <c r="R506" s="22"/>
      <c r="S506" s="30"/>
      <c r="T506" s="111"/>
      <c r="U506" s="14"/>
      <c r="V506" s="14"/>
      <c r="W506" s="14"/>
    </row>
    <row r="507" spans="1:23" ht="15.75" customHeight="1" x14ac:dyDescent="0.3">
      <c r="A507" s="60" t="s">
        <v>588</v>
      </c>
      <c r="B507" s="61" t="s">
        <v>180</v>
      </c>
      <c r="C507" s="62"/>
      <c r="D507" s="63" t="s">
        <v>12</v>
      </c>
      <c r="E507" s="63" t="s">
        <v>345</v>
      </c>
      <c r="F507" s="60"/>
      <c r="G507" s="60"/>
      <c r="H507" s="60" t="s">
        <v>643</v>
      </c>
      <c r="I507" s="64" t="s">
        <v>489</v>
      </c>
      <c r="J507" s="65">
        <v>1</v>
      </c>
      <c r="K507" s="86" t="s">
        <v>456</v>
      </c>
      <c r="L507" s="86" t="s">
        <v>613</v>
      </c>
      <c r="M507" s="164">
        <v>100000</v>
      </c>
      <c r="N507" s="86"/>
      <c r="O507" s="65"/>
      <c r="P507" s="66">
        <v>100000</v>
      </c>
      <c r="Q507" s="66">
        <f t="shared" si="8"/>
        <v>100000</v>
      </c>
      <c r="R507" s="22"/>
      <c r="S507" s="30"/>
      <c r="T507" s="111"/>
      <c r="U507" s="14"/>
    </row>
    <row r="508" spans="1:23" ht="15.75" customHeight="1" x14ac:dyDescent="0.3">
      <c r="A508" s="60" t="s">
        <v>588</v>
      </c>
      <c r="B508" s="61" t="s">
        <v>404</v>
      </c>
      <c r="C508" s="62"/>
      <c r="D508" s="63" t="s">
        <v>12</v>
      </c>
      <c r="E508" s="63" t="s">
        <v>345</v>
      </c>
      <c r="F508" s="60"/>
      <c r="G508" s="60"/>
      <c r="H508" s="60" t="s">
        <v>563</v>
      </c>
      <c r="I508" s="64" t="s">
        <v>397</v>
      </c>
      <c r="J508" s="65">
        <v>1</v>
      </c>
      <c r="K508" s="86" t="s">
        <v>456</v>
      </c>
      <c r="L508" s="86" t="s">
        <v>606</v>
      </c>
      <c r="M508" s="164">
        <v>25000</v>
      </c>
      <c r="N508" s="86"/>
      <c r="O508" s="65"/>
      <c r="P508" s="66">
        <v>25000</v>
      </c>
      <c r="Q508" s="66">
        <f t="shared" si="8"/>
        <v>25000</v>
      </c>
      <c r="R508" s="22"/>
      <c r="S508" s="30" t="s">
        <v>444</v>
      </c>
      <c r="T508" s="111"/>
      <c r="U508" s="14"/>
      <c r="V508" s="14"/>
      <c r="W508" s="14"/>
    </row>
    <row r="509" spans="1:23" s="14" customFormat="1" ht="15.75" customHeight="1" x14ac:dyDescent="0.3">
      <c r="A509" s="17" t="s">
        <v>588</v>
      </c>
      <c r="B509" s="21" t="s">
        <v>180</v>
      </c>
      <c r="C509" s="18"/>
      <c r="D509" s="19" t="s">
        <v>0</v>
      </c>
      <c r="E509" s="19" t="s">
        <v>345</v>
      </c>
      <c r="F509" s="17"/>
      <c r="G509" s="17"/>
      <c r="H509" s="17" t="s">
        <v>617</v>
      </c>
      <c r="I509" s="23" t="s">
        <v>309</v>
      </c>
      <c r="J509" s="20">
        <v>2</v>
      </c>
      <c r="K509" s="89"/>
      <c r="L509" s="89"/>
      <c r="M509" s="163"/>
      <c r="N509" s="89"/>
      <c r="O509" s="20"/>
      <c r="P509" s="22">
        <v>200000</v>
      </c>
      <c r="Q509" s="22">
        <f t="shared" si="8"/>
        <v>208900</v>
      </c>
      <c r="R509" s="22"/>
      <c r="S509" s="30"/>
      <c r="T509" s="111"/>
    </row>
    <row r="510" spans="1:23" s="14" customFormat="1" ht="15.75" customHeight="1" x14ac:dyDescent="0.3">
      <c r="A510" s="17" t="s">
        <v>588</v>
      </c>
      <c r="B510" s="21" t="s">
        <v>180</v>
      </c>
      <c r="C510" s="18"/>
      <c r="D510" s="19" t="s">
        <v>351</v>
      </c>
      <c r="E510" s="27" t="s">
        <v>351</v>
      </c>
      <c r="F510" s="24"/>
      <c r="G510" s="24"/>
      <c r="H510" s="24" t="s">
        <v>618</v>
      </c>
      <c r="I510" s="23" t="s">
        <v>354</v>
      </c>
      <c r="J510" s="20">
        <v>2</v>
      </c>
      <c r="K510" s="89"/>
      <c r="L510" s="89"/>
      <c r="M510" s="163"/>
      <c r="N510" s="89"/>
      <c r="O510" s="20"/>
      <c r="P510" s="30">
        <v>420322</v>
      </c>
      <c r="Q510" s="22">
        <f t="shared" si="8"/>
        <v>439026.32900000003</v>
      </c>
      <c r="R510" s="22"/>
      <c r="S510" s="30"/>
      <c r="T510" s="111"/>
    </row>
    <row r="511" spans="1:23" ht="15.75" customHeight="1" x14ac:dyDescent="0.3">
      <c r="A511" s="17" t="s">
        <v>588</v>
      </c>
      <c r="B511" s="21" t="s">
        <v>180</v>
      </c>
      <c r="C511" s="18"/>
      <c r="D511" s="19" t="s">
        <v>351</v>
      </c>
      <c r="E511" s="27" t="s">
        <v>351</v>
      </c>
      <c r="F511" s="24"/>
      <c r="G511" s="24"/>
      <c r="H511" s="24" t="s">
        <v>603</v>
      </c>
      <c r="I511" s="23" t="s">
        <v>412</v>
      </c>
      <c r="J511" s="20">
        <v>2</v>
      </c>
      <c r="K511" s="89"/>
      <c r="L511" s="89"/>
      <c r="M511" s="163"/>
      <c r="N511" s="89"/>
      <c r="O511" s="20"/>
      <c r="P511" s="30">
        <v>300000</v>
      </c>
      <c r="Q511" s="22">
        <f t="shared" si="8"/>
        <v>313350</v>
      </c>
      <c r="R511" s="22"/>
      <c r="S511" s="30"/>
      <c r="T511" s="111" t="s">
        <v>418</v>
      </c>
      <c r="U511" s="14"/>
    </row>
    <row r="512" spans="1:23" ht="15.75" customHeight="1" x14ac:dyDescent="0.3">
      <c r="A512" s="17" t="s">
        <v>588</v>
      </c>
      <c r="B512" s="21" t="s">
        <v>180</v>
      </c>
      <c r="C512" s="18"/>
      <c r="D512" s="19" t="s">
        <v>12</v>
      </c>
      <c r="E512" s="19" t="s">
        <v>345</v>
      </c>
      <c r="F512" s="17"/>
      <c r="G512" s="17"/>
      <c r="H512" s="17" t="s">
        <v>658</v>
      </c>
      <c r="I512" s="23" t="s">
        <v>313</v>
      </c>
      <c r="J512" s="20">
        <v>2</v>
      </c>
      <c r="K512" s="89"/>
      <c r="L512" s="89"/>
      <c r="M512" s="163"/>
      <c r="N512" s="89"/>
      <c r="O512" s="20"/>
      <c r="P512" s="30">
        <v>1700000</v>
      </c>
      <c r="Q512" s="22">
        <f t="shared" si="8"/>
        <v>1775650</v>
      </c>
      <c r="R512" s="22"/>
      <c r="S512" s="30"/>
      <c r="T512" s="111"/>
      <c r="U512" s="14"/>
      <c r="V512" s="14"/>
      <c r="W512" s="14"/>
    </row>
    <row r="513" spans="1:23" s="14" customFormat="1" ht="15.75" customHeight="1" x14ac:dyDescent="0.3">
      <c r="A513" s="17" t="s">
        <v>588</v>
      </c>
      <c r="B513" s="21" t="s">
        <v>180</v>
      </c>
      <c r="C513" s="18"/>
      <c r="D513" s="19" t="s">
        <v>12</v>
      </c>
      <c r="E513" s="19" t="s">
        <v>345</v>
      </c>
      <c r="F513" s="17"/>
      <c r="G513" s="17"/>
      <c r="H513" s="17" t="s">
        <v>637</v>
      </c>
      <c r="I513" s="35" t="s">
        <v>314</v>
      </c>
      <c r="J513" s="20">
        <v>2</v>
      </c>
      <c r="K513" s="89"/>
      <c r="L513" s="89"/>
      <c r="M513" s="163"/>
      <c r="N513" s="89"/>
      <c r="O513" s="20"/>
      <c r="P513" s="30">
        <v>400000</v>
      </c>
      <c r="Q513" s="22">
        <f t="shared" si="8"/>
        <v>417800</v>
      </c>
      <c r="R513" s="22"/>
      <c r="S513" s="30"/>
      <c r="T513" s="111"/>
    </row>
    <row r="514" spans="1:23" ht="15.75" customHeight="1" x14ac:dyDescent="0.3">
      <c r="A514" s="17" t="s">
        <v>588</v>
      </c>
      <c r="B514" s="21" t="s">
        <v>180</v>
      </c>
      <c r="C514" s="18"/>
      <c r="D514" s="19" t="s">
        <v>12</v>
      </c>
      <c r="E514" s="19" t="s">
        <v>345</v>
      </c>
      <c r="F514" s="17"/>
      <c r="G514" s="17"/>
      <c r="H514" s="17" t="s">
        <v>608</v>
      </c>
      <c r="I514" s="23" t="s">
        <v>360</v>
      </c>
      <c r="J514" s="20">
        <v>2</v>
      </c>
      <c r="K514" s="89"/>
      <c r="L514" s="89"/>
      <c r="M514" s="163"/>
      <c r="N514" s="89"/>
      <c r="O514" s="20"/>
      <c r="P514" s="30">
        <v>600000</v>
      </c>
      <c r="Q514" s="22">
        <f t="shared" si="8"/>
        <v>626700</v>
      </c>
      <c r="R514" s="22"/>
      <c r="S514" s="30"/>
      <c r="T514" s="111"/>
      <c r="U514" s="14"/>
      <c r="V514" s="14"/>
      <c r="W514" s="14"/>
    </row>
    <row r="515" spans="1:23" s="14" customFormat="1" ht="15.75" customHeight="1" x14ac:dyDescent="0.3">
      <c r="A515" s="17" t="s">
        <v>588</v>
      </c>
      <c r="B515" s="21" t="s">
        <v>180</v>
      </c>
      <c r="C515" s="18"/>
      <c r="D515" s="19" t="s">
        <v>12</v>
      </c>
      <c r="E515" s="19" t="s">
        <v>345</v>
      </c>
      <c r="F515" s="17"/>
      <c r="G515" s="17"/>
      <c r="H515" s="24" t="s">
        <v>567</v>
      </c>
      <c r="I515" s="23" t="s">
        <v>316</v>
      </c>
      <c r="J515" s="20">
        <v>2</v>
      </c>
      <c r="K515" s="89"/>
      <c r="L515" s="89"/>
      <c r="M515" s="163"/>
      <c r="N515" s="89"/>
      <c r="O515" s="20"/>
      <c r="P515" s="22">
        <v>500000</v>
      </c>
      <c r="Q515" s="22">
        <f t="shared" si="8"/>
        <v>522250</v>
      </c>
      <c r="R515" s="22"/>
      <c r="S515" s="30"/>
      <c r="T515" s="111"/>
    </row>
    <row r="516" spans="1:23" ht="15.75" customHeight="1" x14ac:dyDescent="0.3">
      <c r="A516" s="17" t="s">
        <v>588</v>
      </c>
      <c r="B516" s="21" t="s">
        <v>180</v>
      </c>
      <c r="C516" s="18"/>
      <c r="D516" s="19" t="s">
        <v>12</v>
      </c>
      <c r="E516" s="19" t="s">
        <v>345</v>
      </c>
      <c r="F516" s="17"/>
      <c r="G516" s="17"/>
      <c r="H516" s="17" t="s">
        <v>639</v>
      </c>
      <c r="I516" s="23" t="s">
        <v>342</v>
      </c>
      <c r="J516" s="20">
        <v>2</v>
      </c>
      <c r="K516" s="89"/>
      <c r="L516" s="89"/>
      <c r="M516" s="163"/>
      <c r="N516" s="89"/>
      <c r="O516" s="20"/>
      <c r="P516" s="30">
        <v>200000</v>
      </c>
      <c r="Q516" s="22">
        <f t="shared" si="8"/>
        <v>208900</v>
      </c>
      <c r="R516" s="22"/>
      <c r="S516" s="30"/>
      <c r="T516" s="111"/>
      <c r="U516" s="2"/>
      <c r="V516" s="2"/>
      <c r="W516" s="14"/>
    </row>
    <row r="517" spans="1:23" s="14" customFormat="1" ht="15.75" customHeight="1" x14ac:dyDescent="0.3">
      <c r="A517" s="17" t="s">
        <v>588</v>
      </c>
      <c r="B517" s="21" t="s">
        <v>180</v>
      </c>
      <c r="C517" s="18"/>
      <c r="D517" s="19" t="s">
        <v>351</v>
      </c>
      <c r="E517" s="27" t="s">
        <v>351</v>
      </c>
      <c r="F517" s="24"/>
      <c r="G517" s="24"/>
      <c r="H517" s="24" t="s">
        <v>640</v>
      </c>
      <c r="I517" s="23" t="s">
        <v>357</v>
      </c>
      <c r="J517" s="20">
        <v>2</v>
      </c>
      <c r="K517" s="89"/>
      <c r="L517" s="89"/>
      <c r="M517" s="163"/>
      <c r="N517" s="89"/>
      <c r="O517" s="20"/>
      <c r="P517" s="30">
        <v>2521930</v>
      </c>
      <c r="Q517" s="22">
        <f t="shared" si="8"/>
        <v>2634155.8849999998</v>
      </c>
      <c r="R517" s="22"/>
      <c r="S517" s="30"/>
      <c r="T517" s="111"/>
      <c r="U517" s="2"/>
      <c r="V517" s="2"/>
    </row>
    <row r="518" spans="1:23" s="14" customFormat="1" ht="15.75" customHeight="1" x14ac:dyDescent="0.3">
      <c r="A518" s="17" t="s">
        <v>588</v>
      </c>
      <c r="B518" s="21" t="s">
        <v>180</v>
      </c>
      <c r="C518" s="18"/>
      <c r="D518" s="19" t="s">
        <v>351</v>
      </c>
      <c r="E518" s="27" t="s">
        <v>351</v>
      </c>
      <c r="F518" s="24"/>
      <c r="G518" s="24"/>
      <c r="H518" s="24" t="s">
        <v>618</v>
      </c>
      <c r="I518" s="23" t="s">
        <v>355</v>
      </c>
      <c r="J518" s="20">
        <v>2</v>
      </c>
      <c r="K518" s="89"/>
      <c r="L518" s="89"/>
      <c r="M518" s="163"/>
      <c r="N518" s="89"/>
      <c r="O518" s="20"/>
      <c r="P518" s="30">
        <v>420322</v>
      </c>
      <c r="Q518" s="22">
        <f t="shared" si="8"/>
        <v>439026.32900000003</v>
      </c>
      <c r="R518" s="22"/>
      <c r="S518" s="30"/>
      <c r="T518" s="111"/>
    </row>
    <row r="519" spans="1:23" s="14" customFormat="1" ht="15.75" customHeight="1" x14ac:dyDescent="0.3">
      <c r="A519" s="17" t="s">
        <v>588</v>
      </c>
      <c r="B519" s="21" t="s">
        <v>180</v>
      </c>
      <c r="C519" s="18"/>
      <c r="D519" s="19" t="s">
        <v>12</v>
      </c>
      <c r="E519" s="19" t="s">
        <v>345</v>
      </c>
      <c r="F519" s="17"/>
      <c r="G519" s="17"/>
      <c r="H519" s="17" t="s">
        <v>641</v>
      </c>
      <c r="I519" s="35" t="s">
        <v>317</v>
      </c>
      <c r="J519" s="20">
        <v>2</v>
      </c>
      <c r="K519" s="89"/>
      <c r="L519" s="89"/>
      <c r="M519" s="163"/>
      <c r="N519" s="89"/>
      <c r="O519" s="20"/>
      <c r="P519" s="30">
        <v>1000000</v>
      </c>
      <c r="Q519" s="22">
        <f t="shared" ref="Q519:Q550" si="9">IF(J519=1,P519+P519*$C$622,IF(J519=2,P519+P519*$C$623,IF(J519=3,P519+P519*$C$624,IF(J519=4,P519+P519*$C$625,IF(J519=5,P519+P519*$C$626,IF(J519=6,P519+P519*$C$627))))))</f>
        <v>1044500</v>
      </c>
      <c r="R519" s="22"/>
      <c r="S519" s="30"/>
      <c r="T519" s="111"/>
    </row>
    <row r="520" spans="1:23" s="14" customFormat="1" ht="15.75" customHeight="1" x14ac:dyDescent="0.3">
      <c r="A520" s="48" t="s">
        <v>588</v>
      </c>
      <c r="B520" s="49" t="s">
        <v>180</v>
      </c>
      <c r="C520" s="50"/>
      <c r="D520" s="51" t="s">
        <v>12</v>
      </c>
      <c r="E520" s="51" t="s">
        <v>345</v>
      </c>
      <c r="F520" s="48"/>
      <c r="G520" s="48"/>
      <c r="H520" s="48" t="s">
        <v>642</v>
      </c>
      <c r="I520" s="55" t="s">
        <v>365</v>
      </c>
      <c r="J520" s="53">
        <v>2</v>
      </c>
      <c r="K520" s="90"/>
      <c r="L520" s="90" t="s">
        <v>711</v>
      </c>
      <c r="M520" s="162"/>
      <c r="N520" s="90"/>
      <c r="O520" s="53"/>
      <c r="P520" s="54">
        <v>400000</v>
      </c>
      <c r="Q520" s="148">
        <f t="shared" si="9"/>
        <v>417800</v>
      </c>
      <c r="R520" s="22"/>
      <c r="S520" s="30"/>
      <c r="T520" s="111"/>
    </row>
    <row r="521" spans="1:23" s="14" customFormat="1" ht="15.75" customHeight="1" x14ac:dyDescent="0.3">
      <c r="A521" s="17" t="s">
        <v>588</v>
      </c>
      <c r="B521" s="21" t="s">
        <v>180</v>
      </c>
      <c r="C521" s="18"/>
      <c r="D521" s="19" t="s">
        <v>12</v>
      </c>
      <c r="E521" s="19" t="s">
        <v>345</v>
      </c>
      <c r="F521" s="17"/>
      <c r="G521" s="17"/>
      <c r="H521" s="17" t="s">
        <v>659</v>
      </c>
      <c r="I521" s="23" t="s">
        <v>318</v>
      </c>
      <c r="J521" s="20">
        <v>2</v>
      </c>
      <c r="K521" s="89"/>
      <c r="L521" s="89"/>
      <c r="M521" s="163"/>
      <c r="N521" s="89"/>
      <c r="O521" s="20"/>
      <c r="P521" s="22">
        <v>200000</v>
      </c>
      <c r="Q521" s="22">
        <f t="shared" si="9"/>
        <v>208900</v>
      </c>
      <c r="R521" s="22"/>
      <c r="S521" s="30"/>
      <c r="T521" s="111"/>
    </row>
    <row r="522" spans="1:23" s="14" customFormat="1" ht="15.75" customHeight="1" x14ac:dyDescent="0.3">
      <c r="A522" s="24" t="s">
        <v>588</v>
      </c>
      <c r="B522" s="25" t="s">
        <v>180</v>
      </c>
      <c r="C522" s="26"/>
      <c r="D522" s="27" t="s">
        <v>12</v>
      </c>
      <c r="E522" s="27" t="s">
        <v>345</v>
      </c>
      <c r="F522" s="24"/>
      <c r="G522" s="24"/>
      <c r="H522" s="24" t="s">
        <v>643</v>
      </c>
      <c r="I522" s="28" t="s">
        <v>368</v>
      </c>
      <c r="J522" s="29">
        <v>2</v>
      </c>
      <c r="K522" s="88"/>
      <c r="L522" s="88"/>
      <c r="M522" s="165"/>
      <c r="N522" s="88"/>
      <c r="O522" s="29"/>
      <c r="P522" s="30">
        <v>200000</v>
      </c>
      <c r="Q522" s="22">
        <f t="shared" si="9"/>
        <v>208900</v>
      </c>
      <c r="R522" s="22"/>
      <c r="S522" s="30"/>
      <c r="T522" s="111"/>
    </row>
    <row r="523" spans="1:23" s="14" customFormat="1" ht="15.75" customHeight="1" x14ac:dyDescent="0.3">
      <c r="A523" s="17" t="s">
        <v>588</v>
      </c>
      <c r="B523" s="21" t="s">
        <v>180</v>
      </c>
      <c r="C523" s="18"/>
      <c r="D523" s="19" t="s">
        <v>0</v>
      </c>
      <c r="E523" s="19" t="s">
        <v>345</v>
      </c>
      <c r="F523" s="17"/>
      <c r="G523" s="17"/>
      <c r="H523" s="17" t="s">
        <v>617</v>
      </c>
      <c r="I523" s="23" t="s">
        <v>309</v>
      </c>
      <c r="J523" s="20">
        <v>3</v>
      </c>
      <c r="K523" s="89"/>
      <c r="L523" s="89"/>
      <c r="M523" s="163"/>
      <c r="N523" s="89"/>
      <c r="O523" s="20"/>
      <c r="P523" s="22">
        <v>200000</v>
      </c>
      <c r="Q523" s="22">
        <f t="shared" si="9"/>
        <v>218180</v>
      </c>
      <c r="R523" s="22"/>
      <c r="S523" s="30"/>
      <c r="T523" s="111"/>
    </row>
    <row r="524" spans="1:23" s="14" customFormat="1" ht="15.75" customHeight="1" x14ac:dyDescent="0.3">
      <c r="A524" s="17" t="s">
        <v>588</v>
      </c>
      <c r="B524" s="21" t="s">
        <v>180</v>
      </c>
      <c r="C524" s="18"/>
      <c r="D524" s="19" t="s">
        <v>351</v>
      </c>
      <c r="E524" s="27" t="s">
        <v>351</v>
      </c>
      <c r="F524" s="24"/>
      <c r="G524" s="24"/>
      <c r="H524" s="24" t="s">
        <v>618</v>
      </c>
      <c r="I524" s="23" t="s">
        <v>354</v>
      </c>
      <c r="J524" s="20">
        <v>3</v>
      </c>
      <c r="K524" s="89"/>
      <c r="L524" s="89"/>
      <c r="M524" s="163"/>
      <c r="N524" s="89"/>
      <c r="O524" s="20"/>
      <c r="P524" s="30">
        <v>437303</v>
      </c>
      <c r="Q524" s="22">
        <f t="shared" si="9"/>
        <v>477053.84269999998</v>
      </c>
      <c r="R524" s="22"/>
      <c r="S524" s="30"/>
      <c r="T524" s="111"/>
    </row>
    <row r="525" spans="1:23" s="14" customFormat="1" ht="15.75" customHeight="1" x14ac:dyDescent="0.3">
      <c r="A525" s="17" t="s">
        <v>588</v>
      </c>
      <c r="B525" s="21" t="s">
        <v>180</v>
      </c>
      <c r="C525" s="18"/>
      <c r="D525" s="19" t="s">
        <v>351</v>
      </c>
      <c r="E525" s="27" t="s">
        <v>351</v>
      </c>
      <c r="F525" s="24"/>
      <c r="G525" s="24"/>
      <c r="H525" s="24" t="s">
        <v>603</v>
      </c>
      <c r="I525" s="23" t="s">
        <v>412</v>
      </c>
      <c r="J525" s="20">
        <v>3</v>
      </c>
      <c r="K525" s="89"/>
      <c r="L525" s="89"/>
      <c r="M525" s="163"/>
      <c r="N525" s="89"/>
      <c r="O525" s="20"/>
      <c r="P525" s="30">
        <v>300000</v>
      </c>
      <c r="Q525" s="22">
        <f t="shared" si="9"/>
        <v>327270</v>
      </c>
      <c r="R525" s="22"/>
      <c r="S525" s="30"/>
      <c r="T525" s="111" t="s">
        <v>418</v>
      </c>
    </row>
    <row r="526" spans="1:23" s="14" customFormat="1" ht="15.75" customHeight="1" x14ac:dyDescent="0.3">
      <c r="A526" s="17" t="s">
        <v>588</v>
      </c>
      <c r="B526" s="21" t="s">
        <v>180</v>
      </c>
      <c r="C526" s="18"/>
      <c r="D526" s="19" t="s">
        <v>12</v>
      </c>
      <c r="E526" s="19" t="s">
        <v>345</v>
      </c>
      <c r="F526" s="17"/>
      <c r="G526" s="17"/>
      <c r="H526" s="17" t="s">
        <v>658</v>
      </c>
      <c r="I526" s="23" t="s">
        <v>313</v>
      </c>
      <c r="J526" s="20">
        <v>3</v>
      </c>
      <c r="K526" s="89"/>
      <c r="L526" s="89"/>
      <c r="M526" s="163"/>
      <c r="N526" s="89"/>
      <c r="O526" s="20"/>
      <c r="P526" s="30">
        <v>1700000</v>
      </c>
      <c r="Q526" s="22">
        <f t="shared" si="9"/>
        <v>1854530</v>
      </c>
      <c r="R526" s="22"/>
      <c r="S526" s="30"/>
      <c r="T526" s="111"/>
    </row>
    <row r="527" spans="1:23" s="14" customFormat="1" ht="15.75" customHeight="1" x14ac:dyDescent="0.3">
      <c r="A527" s="17" t="s">
        <v>588</v>
      </c>
      <c r="B527" s="21" t="s">
        <v>180</v>
      </c>
      <c r="C527" s="18"/>
      <c r="D527" s="19" t="s">
        <v>12</v>
      </c>
      <c r="E527" s="19" t="s">
        <v>345</v>
      </c>
      <c r="F527" s="17"/>
      <c r="G527" s="17"/>
      <c r="H527" s="17" t="s">
        <v>637</v>
      </c>
      <c r="I527" s="35" t="s">
        <v>314</v>
      </c>
      <c r="J527" s="20">
        <v>3</v>
      </c>
      <c r="K527" s="89"/>
      <c r="L527" s="89"/>
      <c r="M527" s="163"/>
      <c r="N527" s="89"/>
      <c r="O527" s="20"/>
      <c r="P527" s="30">
        <v>400000</v>
      </c>
      <c r="Q527" s="22">
        <f t="shared" si="9"/>
        <v>436360</v>
      </c>
      <c r="R527" s="22"/>
      <c r="S527" s="30"/>
      <c r="T527" s="111"/>
    </row>
    <row r="528" spans="1:23" s="14" customFormat="1" ht="15.75" customHeight="1" x14ac:dyDescent="0.3">
      <c r="A528" s="17" t="s">
        <v>588</v>
      </c>
      <c r="B528" s="21" t="s">
        <v>180</v>
      </c>
      <c r="C528" s="18"/>
      <c r="D528" s="19" t="s">
        <v>12</v>
      </c>
      <c r="E528" s="19" t="s">
        <v>345</v>
      </c>
      <c r="F528" s="17"/>
      <c r="G528" s="17"/>
      <c r="H528" s="17" t="s">
        <v>608</v>
      </c>
      <c r="I528" s="23" t="s">
        <v>360</v>
      </c>
      <c r="J528" s="20">
        <v>3</v>
      </c>
      <c r="K528" s="89"/>
      <c r="L528" s="89"/>
      <c r="M528" s="163"/>
      <c r="N528" s="89"/>
      <c r="O528" s="20"/>
      <c r="P528" s="30">
        <v>600000</v>
      </c>
      <c r="Q528" s="22">
        <f t="shared" si="9"/>
        <v>654540</v>
      </c>
      <c r="R528" s="22"/>
      <c r="S528" s="30"/>
      <c r="T528" s="111"/>
    </row>
    <row r="529" spans="1:23" s="14" customFormat="1" ht="15.75" customHeight="1" x14ac:dyDescent="0.3">
      <c r="A529" s="17" t="s">
        <v>588</v>
      </c>
      <c r="B529" s="21" t="s">
        <v>180</v>
      </c>
      <c r="C529" s="18"/>
      <c r="D529" s="19" t="s">
        <v>12</v>
      </c>
      <c r="E529" s="19" t="s">
        <v>345</v>
      </c>
      <c r="F529" s="17"/>
      <c r="G529" s="17"/>
      <c r="H529" s="24" t="s">
        <v>567</v>
      </c>
      <c r="I529" s="23" t="s">
        <v>316</v>
      </c>
      <c r="J529" s="20">
        <v>3</v>
      </c>
      <c r="K529" s="89"/>
      <c r="L529" s="89"/>
      <c r="M529" s="163"/>
      <c r="N529" s="89"/>
      <c r="O529" s="20"/>
      <c r="P529" s="30">
        <v>500000</v>
      </c>
      <c r="Q529" s="22">
        <f t="shared" si="9"/>
        <v>545450</v>
      </c>
      <c r="R529" s="22"/>
      <c r="S529" s="30"/>
      <c r="T529" s="111"/>
    </row>
    <row r="530" spans="1:23" s="14" customFormat="1" ht="15.75" customHeight="1" x14ac:dyDescent="0.3">
      <c r="A530" s="17" t="s">
        <v>588</v>
      </c>
      <c r="B530" s="21" t="s">
        <v>180</v>
      </c>
      <c r="C530" s="18"/>
      <c r="D530" s="19" t="s">
        <v>12</v>
      </c>
      <c r="E530" s="19" t="s">
        <v>345</v>
      </c>
      <c r="F530" s="17"/>
      <c r="G530" s="17"/>
      <c r="H530" s="17" t="s">
        <v>639</v>
      </c>
      <c r="I530" s="23" t="s">
        <v>342</v>
      </c>
      <c r="J530" s="20">
        <v>3</v>
      </c>
      <c r="K530" s="89"/>
      <c r="L530" s="89"/>
      <c r="M530" s="163"/>
      <c r="N530" s="89"/>
      <c r="O530" s="20"/>
      <c r="P530" s="22">
        <v>200000</v>
      </c>
      <c r="Q530" s="22">
        <f t="shared" si="9"/>
        <v>218180</v>
      </c>
      <c r="R530" s="22"/>
      <c r="S530" s="30"/>
      <c r="T530" s="111"/>
    </row>
    <row r="531" spans="1:23" s="14" customFormat="1" ht="15.75" customHeight="1" x14ac:dyDescent="0.3">
      <c r="A531" s="17" t="s">
        <v>588</v>
      </c>
      <c r="B531" s="21" t="s">
        <v>180</v>
      </c>
      <c r="C531" s="18"/>
      <c r="D531" s="19" t="s">
        <v>351</v>
      </c>
      <c r="E531" s="27" t="s">
        <v>351</v>
      </c>
      <c r="F531" s="24"/>
      <c r="G531" s="24"/>
      <c r="H531" s="24" t="s">
        <v>640</v>
      </c>
      <c r="I531" s="23" t="s">
        <v>357</v>
      </c>
      <c r="J531" s="20">
        <v>3</v>
      </c>
      <c r="K531" s="89"/>
      <c r="L531" s="89"/>
      <c r="M531" s="163"/>
      <c r="N531" s="89"/>
      <c r="O531" s="20"/>
      <c r="P531" s="30">
        <v>2623816</v>
      </c>
      <c r="Q531" s="22">
        <f t="shared" si="9"/>
        <v>2862320.8744000001</v>
      </c>
      <c r="R531" s="22"/>
      <c r="S531" s="30"/>
      <c r="T531" s="111"/>
    </row>
    <row r="532" spans="1:23" s="14" customFormat="1" ht="15.75" customHeight="1" x14ac:dyDescent="0.3">
      <c r="A532" s="17" t="s">
        <v>588</v>
      </c>
      <c r="B532" s="21" t="s">
        <v>180</v>
      </c>
      <c r="C532" s="18"/>
      <c r="D532" s="19" t="s">
        <v>351</v>
      </c>
      <c r="E532" s="27" t="s">
        <v>351</v>
      </c>
      <c r="F532" s="24"/>
      <c r="G532" s="24"/>
      <c r="H532" s="24" t="s">
        <v>618</v>
      </c>
      <c r="I532" s="23" t="s">
        <v>355</v>
      </c>
      <c r="J532" s="20">
        <v>3</v>
      </c>
      <c r="K532" s="89"/>
      <c r="L532" s="89"/>
      <c r="M532" s="163"/>
      <c r="N532" s="89"/>
      <c r="O532" s="20"/>
      <c r="P532" s="30">
        <v>437303</v>
      </c>
      <c r="Q532" s="22">
        <f t="shared" si="9"/>
        <v>477053.84269999998</v>
      </c>
      <c r="R532" s="22"/>
      <c r="S532" s="30"/>
      <c r="T532" s="111"/>
    </row>
    <row r="533" spans="1:23" ht="15.75" customHeight="1" x14ac:dyDescent="0.3">
      <c r="A533" s="17" t="s">
        <v>588</v>
      </c>
      <c r="B533" s="21" t="s">
        <v>180</v>
      </c>
      <c r="C533" s="18"/>
      <c r="D533" s="19" t="s">
        <v>12</v>
      </c>
      <c r="E533" s="19" t="s">
        <v>345</v>
      </c>
      <c r="F533" s="17"/>
      <c r="G533" s="17"/>
      <c r="H533" s="17" t="s">
        <v>641</v>
      </c>
      <c r="I533" s="35" t="s">
        <v>317</v>
      </c>
      <c r="J533" s="20">
        <v>3</v>
      </c>
      <c r="K533" s="89"/>
      <c r="L533" s="89"/>
      <c r="M533" s="163"/>
      <c r="N533" s="89"/>
      <c r="O533" s="20"/>
      <c r="P533" s="30">
        <v>1000000</v>
      </c>
      <c r="Q533" s="22">
        <f t="shared" si="9"/>
        <v>1090900</v>
      </c>
      <c r="R533" s="22"/>
      <c r="S533" s="30"/>
      <c r="T533" s="111"/>
      <c r="U533" s="2"/>
      <c r="V533" s="2"/>
      <c r="W533" s="14"/>
    </row>
    <row r="534" spans="1:23" s="14" customFormat="1" ht="15.75" customHeight="1" x14ac:dyDescent="0.3">
      <c r="A534" s="48" t="s">
        <v>588</v>
      </c>
      <c r="B534" s="49" t="s">
        <v>180</v>
      </c>
      <c r="C534" s="50"/>
      <c r="D534" s="51" t="s">
        <v>12</v>
      </c>
      <c r="E534" s="51" t="s">
        <v>345</v>
      </c>
      <c r="F534" s="48"/>
      <c r="G534" s="48"/>
      <c r="H534" s="48" t="s">
        <v>642</v>
      </c>
      <c r="I534" s="55" t="s">
        <v>365</v>
      </c>
      <c r="J534" s="53">
        <v>3</v>
      </c>
      <c r="K534" s="90"/>
      <c r="L534" s="90" t="s">
        <v>711</v>
      </c>
      <c r="M534" s="162"/>
      <c r="N534" s="90"/>
      <c r="O534" s="53"/>
      <c r="P534" s="54">
        <v>400000</v>
      </c>
      <c r="Q534" s="54">
        <f t="shared" si="9"/>
        <v>436360</v>
      </c>
      <c r="R534" s="22"/>
      <c r="S534" s="30"/>
      <c r="T534" s="111"/>
    </row>
    <row r="535" spans="1:23" s="14" customFormat="1" ht="15.75" customHeight="1" x14ac:dyDescent="0.3">
      <c r="A535" s="17" t="s">
        <v>588</v>
      </c>
      <c r="B535" s="21" t="s">
        <v>180</v>
      </c>
      <c r="C535" s="18"/>
      <c r="D535" s="19" t="s">
        <v>12</v>
      </c>
      <c r="E535" s="19" t="s">
        <v>345</v>
      </c>
      <c r="F535" s="17"/>
      <c r="G535" s="17"/>
      <c r="H535" s="17" t="s">
        <v>659</v>
      </c>
      <c r="I535" s="23" t="s">
        <v>318</v>
      </c>
      <c r="J535" s="20">
        <v>3</v>
      </c>
      <c r="K535" s="89"/>
      <c r="L535" s="89"/>
      <c r="M535" s="163"/>
      <c r="N535" s="89"/>
      <c r="O535" s="20"/>
      <c r="P535" s="30">
        <v>200000</v>
      </c>
      <c r="Q535" s="22">
        <f t="shared" si="9"/>
        <v>218180</v>
      </c>
      <c r="R535" s="22"/>
      <c r="S535" s="30"/>
      <c r="T535" s="111"/>
    </row>
    <row r="536" spans="1:23" s="14" customFormat="1" ht="15.75" customHeight="1" x14ac:dyDescent="0.3">
      <c r="A536" s="24" t="s">
        <v>588</v>
      </c>
      <c r="B536" s="25" t="s">
        <v>180</v>
      </c>
      <c r="C536" s="26"/>
      <c r="D536" s="27" t="s">
        <v>12</v>
      </c>
      <c r="E536" s="27" t="s">
        <v>345</v>
      </c>
      <c r="F536" s="24"/>
      <c r="G536" s="24"/>
      <c r="H536" s="24" t="s">
        <v>643</v>
      </c>
      <c r="I536" s="28" t="s">
        <v>368</v>
      </c>
      <c r="J536" s="29">
        <v>3</v>
      </c>
      <c r="K536" s="88"/>
      <c r="L536" s="88"/>
      <c r="M536" s="165"/>
      <c r="N536" s="88"/>
      <c r="O536" s="29"/>
      <c r="P536" s="30">
        <v>200000</v>
      </c>
      <c r="Q536" s="30">
        <f t="shared" si="9"/>
        <v>218180</v>
      </c>
      <c r="R536" s="22"/>
      <c r="S536" s="30"/>
      <c r="T536" s="111"/>
    </row>
    <row r="537" spans="1:23" s="14" customFormat="1" ht="15.75" customHeight="1" x14ac:dyDescent="0.3">
      <c r="A537" s="17" t="s">
        <v>588</v>
      </c>
      <c r="B537" s="21" t="s">
        <v>180</v>
      </c>
      <c r="C537" s="18"/>
      <c r="D537" s="19" t="s">
        <v>0</v>
      </c>
      <c r="E537" s="19" t="s">
        <v>345</v>
      </c>
      <c r="F537" s="17"/>
      <c r="G537" s="17"/>
      <c r="H537" s="17" t="s">
        <v>617</v>
      </c>
      <c r="I537" s="23" t="s">
        <v>309</v>
      </c>
      <c r="J537" s="20">
        <v>4</v>
      </c>
      <c r="K537" s="89"/>
      <c r="L537" s="89"/>
      <c r="M537" s="163"/>
      <c r="N537" s="89"/>
      <c r="O537" s="20"/>
      <c r="P537" s="30">
        <v>200000</v>
      </c>
      <c r="Q537" s="22">
        <f t="shared" si="9"/>
        <v>227900</v>
      </c>
      <c r="R537" s="22"/>
      <c r="S537" s="30"/>
      <c r="T537" s="111"/>
    </row>
    <row r="538" spans="1:23" s="158" customFormat="1" ht="15.75" customHeight="1" x14ac:dyDescent="0.3">
      <c r="A538" s="17" t="s">
        <v>588</v>
      </c>
      <c r="B538" s="21" t="s">
        <v>180</v>
      </c>
      <c r="C538" s="18"/>
      <c r="D538" s="19" t="s">
        <v>351</v>
      </c>
      <c r="E538" s="27" t="s">
        <v>351</v>
      </c>
      <c r="F538" s="24"/>
      <c r="G538" s="24"/>
      <c r="H538" s="24" t="s">
        <v>618</v>
      </c>
      <c r="I538" s="23" t="s">
        <v>354</v>
      </c>
      <c r="J538" s="20">
        <v>4</v>
      </c>
      <c r="K538" s="89"/>
      <c r="L538" s="89"/>
      <c r="M538" s="163"/>
      <c r="N538" s="89"/>
      <c r="O538" s="20"/>
      <c r="P538" s="30">
        <v>454970</v>
      </c>
      <c r="Q538" s="22">
        <f t="shared" si="9"/>
        <v>518438.315</v>
      </c>
      <c r="R538" s="22"/>
      <c r="S538" s="30"/>
      <c r="T538" s="111"/>
    </row>
    <row r="539" spans="1:23" ht="15.75" customHeight="1" x14ac:dyDescent="0.3">
      <c r="A539" s="17" t="s">
        <v>588</v>
      </c>
      <c r="B539" s="21" t="s">
        <v>180</v>
      </c>
      <c r="C539" s="18"/>
      <c r="D539" s="19" t="s">
        <v>351</v>
      </c>
      <c r="E539" s="27" t="s">
        <v>351</v>
      </c>
      <c r="F539" s="24"/>
      <c r="G539" s="24"/>
      <c r="H539" s="24" t="s">
        <v>603</v>
      </c>
      <c r="I539" s="23" t="s">
        <v>412</v>
      </c>
      <c r="J539" s="20">
        <v>4</v>
      </c>
      <c r="K539" s="89"/>
      <c r="L539" s="89"/>
      <c r="M539" s="163"/>
      <c r="N539" s="89"/>
      <c r="O539" s="20"/>
      <c r="P539" s="30">
        <v>300000</v>
      </c>
      <c r="Q539" s="22">
        <f t="shared" si="9"/>
        <v>341850</v>
      </c>
      <c r="R539" s="22"/>
      <c r="S539" s="30"/>
      <c r="T539" s="111" t="s">
        <v>418</v>
      </c>
      <c r="U539" s="14"/>
      <c r="V539" s="14"/>
      <c r="W539" s="14"/>
    </row>
    <row r="540" spans="1:23" s="14" customFormat="1" ht="15.75" customHeight="1" x14ac:dyDescent="0.3">
      <c r="A540" s="17" t="s">
        <v>588</v>
      </c>
      <c r="B540" s="21" t="s">
        <v>180</v>
      </c>
      <c r="C540" s="18"/>
      <c r="D540" s="19" t="s">
        <v>12</v>
      </c>
      <c r="E540" s="19" t="s">
        <v>345</v>
      </c>
      <c r="F540" s="17"/>
      <c r="G540" s="17"/>
      <c r="H540" s="17" t="s">
        <v>658</v>
      </c>
      <c r="I540" s="23" t="s">
        <v>313</v>
      </c>
      <c r="J540" s="20">
        <v>4</v>
      </c>
      <c r="K540" s="89"/>
      <c r="L540" s="89"/>
      <c r="M540" s="163"/>
      <c r="N540" s="89"/>
      <c r="O540" s="20"/>
      <c r="P540" s="30">
        <v>1700000</v>
      </c>
      <c r="Q540" s="22">
        <f t="shared" si="9"/>
        <v>1937150</v>
      </c>
      <c r="R540" s="22"/>
      <c r="S540" s="30"/>
      <c r="T540" s="111"/>
    </row>
    <row r="541" spans="1:23" s="14" customFormat="1" ht="15.75" customHeight="1" x14ac:dyDescent="0.3">
      <c r="A541" s="17" t="s">
        <v>588</v>
      </c>
      <c r="B541" s="21" t="s">
        <v>180</v>
      </c>
      <c r="C541" s="18"/>
      <c r="D541" s="19" t="s">
        <v>12</v>
      </c>
      <c r="E541" s="19" t="s">
        <v>345</v>
      </c>
      <c r="F541" s="17"/>
      <c r="G541" s="17"/>
      <c r="H541" s="17" t="s">
        <v>637</v>
      </c>
      <c r="I541" s="35" t="s">
        <v>314</v>
      </c>
      <c r="J541" s="20">
        <v>4</v>
      </c>
      <c r="K541" s="89"/>
      <c r="L541" s="89"/>
      <c r="M541" s="163"/>
      <c r="N541" s="89"/>
      <c r="O541" s="20"/>
      <c r="P541" s="30">
        <v>400000</v>
      </c>
      <c r="Q541" s="22">
        <f t="shared" si="9"/>
        <v>455800</v>
      </c>
      <c r="R541" s="22"/>
      <c r="S541" s="30"/>
      <c r="T541" s="111"/>
    </row>
    <row r="542" spans="1:23" s="14" customFormat="1" ht="15.75" customHeight="1" x14ac:dyDescent="0.3">
      <c r="A542" s="17" t="s">
        <v>588</v>
      </c>
      <c r="B542" s="21" t="s">
        <v>180</v>
      </c>
      <c r="C542" s="18"/>
      <c r="D542" s="19" t="s">
        <v>12</v>
      </c>
      <c r="E542" s="19" t="s">
        <v>345</v>
      </c>
      <c r="F542" s="17"/>
      <c r="G542" s="17"/>
      <c r="H542" s="17" t="s">
        <v>608</v>
      </c>
      <c r="I542" s="23" t="s">
        <v>360</v>
      </c>
      <c r="J542" s="20">
        <v>4</v>
      </c>
      <c r="K542" s="89"/>
      <c r="L542" s="89"/>
      <c r="M542" s="163"/>
      <c r="N542" s="89"/>
      <c r="O542" s="20"/>
      <c r="P542" s="30">
        <v>600000</v>
      </c>
      <c r="Q542" s="22">
        <f t="shared" si="9"/>
        <v>683700</v>
      </c>
      <c r="R542" s="22"/>
      <c r="S542" s="30"/>
      <c r="T542" s="111"/>
    </row>
    <row r="543" spans="1:23" s="14" customFormat="1" ht="15.75" customHeight="1" x14ac:dyDescent="0.3">
      <c r="A543" s="17" t="s">
        <v>588</v>
      </c>
      <c r="B543" s="21" t="s">
        <v>180</v>
      </c>
      <c r="C543" s="18"/>
      <c r="D543" s="19" t="s">
        <v>12</v>
      </c>
      <c r="E543" s="19" t="s">
        <v>345</v>
      </c>
      <c r="F543" s="17"/>
      <c r="G543" s="17"/>
      <c r="H543" s="24" t="s">
        <v>567</v>
      </c>
      <c r="I543" s="23" t="s">
        <v>316</v>
      </c>
      <c r="J543" s="20">
        <v>4</v>
      </c>
      <c r="K543" s="89"/>
      <c r="L543" s="89"/>
      <c r="M543" s="163"/>
      <c r="N543" s="89"/>
      <c r="O543" s="20"/>
      <c r="P543" s="30">
        <v>500000</v>
      </c>
      <c r="Q543" s="22">
        <f t="shared" si="9"/>
        <v>569750</v>
      </c>
      <c r="R543" s="22"/>
      <c r="S543" s="30"/>
      <c r="T543" s="111"/>
    </row>
    <row r="544" spans="1:23" s="14" customFormat="1" ht="15.75" customHeight="1" x14ac:dyDescent="0.3">
      <c r="A544" s="17" t="s">
        <v>588</v>
      </c>
      <c r="B544" s="21" t="s">
        <v>180</v>
      </c>
      <c r="C544" s="18"/>
      <c r="D544" s="19" t="s">
        <v>12</v>
      </c>
      <c r="E544" s="19" t="s">
        <v>345</v>
      </c>
      <c r="F544" s="17"/>
      <c r="G544" s="17"/>
      <c r="H544" s="17" t="s">
        <v>639</v>
      </c>
      <c r="I544" s="23" t="s">
        <v>342</v>
      </c>
      <c r="J544" s="20">
        <v>4</v>
      </c>
      <c r="K544" s="89"/>
      <c r="L544" s="89"/>
      <c r="M544" s="163"/>
      <c r="N544" s="89"/>
      <c r="O544" s="20"/>
      <c r="P544" s="30">
        <v>200000</v>
      </c>
      <c r="Q544" s="22">
        <f t="shared" si="9"/>
        <v>227900</v>
      </c>
      <c r="R544" s="22"/>
      <c r="S544" s="30"/>
      <c r="T544" s="111"/>
    </row>
    <row r="545" spans="1:23" s="14" customFormat="1" ht="15.75" customHeight="1" x14ac:dyDescent="0.3">
      <c r="A545" s="17" t="s">
        <v>588</v>
      </c>
      <c r="B545" s="21" t="s">
        <v>180</v>
      </c>
      <c r="C545" s="18"/>
      <c r="D545" s="19" t="s">
        <v>351</v>
      </c>
      <c r="E545" s="27" t="s">
        <v>351</v>
      </c>
      <c r="F545" s="24"/>
      <c r="G545" s="24"/>
      <c r="H545" s="24" t="s">
        <v>640</v>
      </c>
      <c r="I545" s="23" t="s">
        <v>357</v>
      </c>
      <c r="J545" s="20">
        <v>4</v>
      </c>
      <c r="K545" s="89"/>
      <c r="L545" s="89"/>
      <c r="M545" s="163"/>
      <c r="N545" s="89"/>
      <c r="O545" s="20"/>
      <c r="P545" s="30">
        <v>2729818</v>
      </c>
      <c r="Q545" s="22">
        <f t="shared" si="9"/>
        <v>3110627.611</v>
      </c>
      <c r="R545" s="22"/>
      <c r="S545" s="30"/>
      <c r="T545" s="111"/>
    </row>
    <row r="546" spans="1:23" s="14" customFormat="1" ht="15.75" customHeight="1" x14ac:dyDescent="0.3">
      <c r="A546" s="17" t="s">
        <v>588</v>
      </c>
      <c r="B546" s="21" t="s">
        <v>180</v>
      </c>
      <c r="C546" s="18"/>
      <c r="D546" s="19" t="s">
        <v>351</v>
      </c>
      <c r="E546" s="27" t="s">
        <v>351</v>
      </c>
      <c r="F546" s="24"/>
      <c r="G546" s="24"/>
      <c r="H546" s="24" t="s">
        <v>618</v>
      </c>
      <c r="I546" s="23" t="s">
        <v>355</v>
      </c>
      <c r="J546" s="20">
        <v>4</v>
      </c>
      <c r="K546" s="89"/>
      <c r="L546" s="89"/>
      <c r="M546" s="163"/>
      <c r="N546" s="89"/>
      <c r="O546" s="20"/>
      <c r="P546" s="30">
        <v>454970</v>
      </c>
      <c r="Q546" s="22">
        <f t="shared" si="9"/>
        <v>518438.315</v>
      </c>
      <c r="R546" s="22"/>
      <c r="S546" s="30"/>
      <c r="T546" s="111"/>
    </row>
    <row r="547" spans="1:23" s="14" customFormat="1" ht="15.75" customHeight="1" x14ac:dyDescent="0.3">
      <c r="A547" s="17" t="s">
        <v>588</v>
      </c>
      <c r="B547" s="21" t="s">
        <v>180</v>
      </c>
      <c r="C547" s="18"/>
      <c r="D547" s="19" t="s">
        <v>12</v>
      </c>
      <c r="E547" s="19" t="s">
        <v>345</v>
      </c>
      <c r="F547" s="17"/>
      <c r="G547" s="17"/>
      <c r="H547" s="17" t="s">
        <v>641</v>
      </c>
      <c r="I547" s="35" t="s">
        <v>317</v>
      </c>
      <c r="J547" s="20">
        <v>4</v>
      </c>
      <c r="K547" s="89"/>
      <c r="L547" s="89"/>
      <c r="M547" s="163"/>
      <c r="N547" s="89"/>
      <c r="O547" s="20"/>
      <c r="P547" s="30">
        <v>1000000</v>
      </c>
      <c r="Q547" s="22">
        <f t="shared" si="9"/>
        <v>1139500</v>
      </c>
      <c r="R547" s="22"/>
      <c r="S547" s="30"/>
      <c r="T547" s="111"/>
    </row>
    <row r="548" spans="1:23" s="14" customFormat="1" ht="15.75" customHeight="1" x14ac:dyDescent="0.3">
      <c r="A548" s="48" t="s">
        <v>588</v>
      </c>
      <c r="B548" s="49" t="s">
        <v>180</v>
      </c>
      <c r="C548" s="50"/>
      <c r="D548" s="51" t="s">
        <v>12</v>
      </c>
      <c r="E548" s="51" t="s">
        <v>345</v>
      </c>
      <c r="F548" s="48"/>
      <c r="G548" s="48"/>
      <c r="H548" s="48" t="s">
        <v>642</v>
      </c>
      <c r="I548" s="55" t="s">
        <v>365</v>
      </c>
      <c r="J548" s="53">
        <v>4</v>
      </c>
      <c r="K548" s="90"/>
      <c r="L548" s="90" t="s">
        <v>711</v>
      </c>
      <c r="M548" s="162"/>
      <c r="N548" s="90"/>
      <c r="O548" s="53"/>
      <c r="P548" s="54">
        <v>400000</v>
      </c>
      <c r="Q548" s="54">
        <f t="shared" si="9"/>
        <v>455800</v>
      </c>
      <c r="R548" s="22"/>
      <c r="S548" s="30"/>
      <c r="T548" s="111"/>
    </row>
    <row r="549" spans="1:23" ht="15.75" customHeight="1" x14ac:dyDescent="0.3">
      <c r="A549" s="17" t="s">
        <v>588</v>
      </c>
      <c r="B549" s="21" t="s">
        <v>180</v>
      </c>
      <c r="C549" s="18"/>
      <c r="D549" s="19" t="s">
        <v>12</v>
      </c>
      <c r="E549" s="19" t="s">
        <v>345</v>
      </c>
      <c r="F549" s="17"/>
      <c r="G549" s="17"/>
      <c r="H549" s="17" t="s">
        <v>659</v>
      </c>
      <c r="I549" s="23" t="s">
        <v>318</v>
      </c>
      <c r="J549" s="20">
        <v>4</v>
      </c>
      <c r="K549" s="89"/>
      <c r="L549" s="89"/>
      <c r="M549" s="163"/>
      <c r="N549" s="89"/>
      <c r="O549" s="20"/>
      <c r="P549" s="30">
        <v>200000</v>
      </c>
      <c r="Q549" s="22">
        <f t="shared" si="9"/>
        <v>227900</v>
      </c>
      <c r="R549" s="22"/>
      <c r="S549" s="30"/>
      <c r="T549" s="111"/>
      <c r="U549" s="14"/>
      <c r="V549" s="14"/>
      <c r="W549" s="14"/>
    </row>
    <row r="550" spans="1:23" s="14" customFormat="1" ht="15.75" customHeight="1" x14ac:dyDescent="0.3">
      <c r="A550" s="24" t="s">
        <v>588</v>
      </c>
      <c r="B550" s="25" t="s">
        <v>180</v>
      </c>
      <c r="C550" s="26"/>
      <c r="D550" s="27" t="s">
        <v>12</v>
      </c>
      <c r="E550" s="27" t="s">
        <v>345</v>
      </c>
      <c r="F550" s="24"/>
      <c r="G550" s="24"/>
      <c r="H550" s="24" t="s">
        <v>643</v>
      </c>
      <c r="I550" s="28" t="s">
        <v>368</v>
      </c>
      <c r="J550" s="29">
        <v>4</v>
      </c>
      <c r="K550" s="88"/>
      <c r="L550" s="88"/>
      <c r="M550" s="165"/>
      <c r="N550" s="88"/>
      <c r="O550" s="29"/>
      <c r="P550" s="30">
        <v>200000</v>
      </c>
      <c r="Q550" s="30">
        <f t="shared" si="9"/>
        <v>227900</v>
      </c>
      <c r="R550" s="22"/>
      <c r="S550" s="30"/>
      <c r="T550" s="111"/>
    </row>
    <row r="551" spans="1:23" s="14" customFormat="1" ht="15.75" customHeight="1" x14ac:dyDescent="0.3">
      <c r="A551" s="17" t="s">
        <v>588</v>
      </c>
      <c r="B551" s="21" t="s">
        <v>180</v>
      </c>
      <c r="C551" s="18"/>
      <c r="D551" s="19" t="s">
        <v>0</v>
      </c>
      <c r="E551" s="19" t="s">
        <v>345</v>
      </c>
      <c r="F551" s="17"/>
      <c r="G551" s="17"/>
      <c r="H551" s="17" t="s">
        <v>617</v>
      </c>
      <c r="I551" s="23" t="s">
        <v>309</v>
      </c>
      <c r="J551" s="20">
        <v>5</v>
      </c>
      <c r="K551" s="89"/>
      <c r="L551" s="89"/>
      <c r="M551" s="163"/>
      <c r="N551" s="89"/>
      <c r="O551" s="20"/>
      <c r="P551" s="30">
        <v>200000</v>
      </c>
      <c r="Q551" s="22">
        <f t="shared" ref="Q551:Q581" si="10">IF(J551=1,P551+P551*$C$622,IF(J551=2,P551+P551*$C$623,IF(J551=3,P551+P551*$C$624,IF(J551=4,P551+P551*$C$625,IF(J551=5,P551+P551*$C$626,IF(J551=6,P551+P551*$C$627))))))</f>
        <v>238040</v>
      </c>
      <c r="R551" s="22"/>
      <c r="S551" s="30"/>
      <c r="T551" s="111"/>
    </row>
    <row r="552" spans="1:23" s="14" customFormat="1" ht="15.75" customHeight="1" x14ac:dyDescent="0.3">
      <c r="A552" s="17" t="s">
        <v>588</v>
      </c>
      <c r="B552" s="21" t="s">
        <v>180</v>
      </c>
      <c r="C552" s="18"/>
      <c r="D552" s="19" t="s">
        <v>351</v>
      </c>
      <c r="E552" s="27" t="s">
        <v>351</v>
      </c>
      <c r="F552" s="24"/>
      <c r="G552" s="24"/>
      <c r="H552" s="24" t="s">
        <v>618</v>
      </c>
      <c r="I552" s="23" t="s">
        <v>354</v>
      </c>
      <c r="J552" s="20">
        <v>5</v>
      </c>
      <c r="K552" s="89"/>
      <c r="L552" s="89"/>
      <c r="M552" s="163"/>
      <c r="N552" s="89"/>
      <c r="O552" s="20"/>
      <c r="P552" s="30">
        <v>473350</v>
      </c>
      <c r="Q552" s="22">
        <f t="shared" si="10"/>
        <v>563381.17000000004</v>
      </c>
      <c r="R552" s="22"/>
      <c r="S552" s="30"/>
      <c r="T552" s="111"/>
    </row>
    <row r="553" spans="1:23" s="14" customFormat="1" ht="15.75" customHeight="1" x14ac:dyDescent="0.3">
      <c r="A553" s="17" t="s">
        <v>588</v>
      </c>
      <c r="B553" s="21" t="s">
        <v>180</v>
      </c>
      <c r="C553" s="18"/>
      <c r="D553" s="19" t="s">
        <v>351</v>
      </c>
      <c r="E553" s="27" t="s">
        <v>351</v>
      </c>
      <c r="F553" s="24"/>
      <c r="G553" s="24"/>
      <c r="H553" s="24" t="s">
        <v>603</v>
      </c>
      <c r="I553" s="23" t="s">
        <v>412</v>
      </c>
      <c r="J553" s="20">
        <v>5</v>
      </c>
      <c r="K553" s="89"/>
      <c r="L553" s="89"/>
      <c r="M553" s="163"/>
      <c r="N553" s="89"/>
      <c r="O553" s="20"/>
      <c r="P553" s="30">
        <v>300000</v>
      </c>
      <c r="Q553" s="22">
        <f t="shared" si="10"/>
        <v>357060</v>
      </c>
      <c r="R553" s="22"/>
      <c r="S553" s="30"/>
      <c r="T553" s="111" t="s">
        <v>418</v>
      </c>
    </row>
    <row r="554" spans="1:23" s="14" customFormat="1" ht="15.75" customHeight="1" x14ac:dyDescent="0.3">
      <c r="A554" s="17" t="s">
        <v>588</v>
      </c>
      <c r="B554" s="21" t="s">
        <v>180</v>
      </c>
      <c r="C554" s="18"/>
      <c r="D554" s="19" t="s">
        <v>12</v>
      </c>
      <c r="E554" s="19" t="s">
        <v>345</v>
      </c>
      <c r="F554" s="17"/>
      <c r="G554" s="17"/>
      <c r="H554" s="17" t="s">
        <v>658</v>
      </c>
      <c r="I554" s="23" t="s">
        <v>313</v>
      </c>
      <c r="J554" s="20">
        <v>5</v>
      </c>
      <c r="K554" s="89"/>
      <c r="L554" s="89"/>
      <c r="M554" s="163"/>
      <c r="N554" s="89"/>
      <c r="O554" s="20"/>
      <c r="P554" s="30">
        <v>1700000</v>
      </c>
      <c r="Q554" s="22">
        <f t="shared" si="10"/>
        <v>2023340</v>
      </c>
      <c r="R554" s="22"/>
      <c r="S554" s="30"/>
      <c r="T554" s="111"/>
    </row>
    <row r="555" spans="1:23" s="14" customFormat="1" ht="15.75" customHeight="1" x14ac:dyDescent="0.3">
      <c r="A555" s="17" t="s">
        <v>588</v>
      </c>
      <c r="B555" s="21" t="s">
        <v>180</v>
      </c>
      <c r="C555" s="18"/>
      <c r="D555" s="19" t="s">
        <v>12</v>
      </c>
      <c r="E555" s="19" t="s">
        <v>345</v>
      </c>
      <c r="F555" s="17"/>
      <c r="G555" s="17"/>
      <c r="H555" s="17" t="s">
        <v>637</v>
      </c>
      <c r="I555" s="35" t="s">
        <v>314</v>
      </c>
      <c r="J555" s="20">
        <v>5</v>
      </c>
      <c r="K555" s="89"/>
      <c r="L555" s="89"/>
      <c r="M555" s="163"/>
      <c r="N555" s="89"/>
      <c r="O555" s="20"/>
      <c r="P555" s="30">
        <v>400000</v>
      </c>
      <c r="Q555" s="22">
        <f t="shared" si="10"/>
        <v>476080</v>
      </c>
      <c r="R555" s="22"/>
      <c r="S555" s="30"/>
      <c r="T555" s="111"/>
    </row>
    <row r="556" spans="1:23" s="14" customFormat="1" ht="15.75" customHeight="1" x14ac:dyDescent="0.3">
      <c r="A556" s="17" t="s">
        <v>588</v>
      </c>
      <c r="B556" s="21" t="s">
        <v>180</v>
      </c>
      <c r="C556" s="18"/>
      <c r="D556" s="19" t="s">
        <v>12</v>
      </c>
      <c r="E556" s="19" t="s">
        <v>345</v>
      </c>
      <c r="F556" s="17"/>
      <c r="G556" s="17"/>
      <c r="H556" s="17" t="s">
        <v>608</v>
      </c>
      <c r="I556" s="23" t="s">
        <v>360</v>
      </c>
      <c r="J556" s="20">
        <v>5</v>
      </c>
      <c r="K556" s="89"/>
      <c r="L556" s="89"/>
      <c r="M556" s="163"/>
      <c r="N556" s="89"/>
      <c r="O556" s="20"/>
      <c r="P556" s="30">
        <v>600000</v>
      </c>
      <c r="Q556" s="22">
        <f t="shared" si="10"/>
        <v>714120</v>
      </c>
      <c r="R556" s="22"/>
      <c r="S556" s="30"/>
      <c r="T556" s="111"/>
    </row>
    <row r="557" spans="1:23" s="14" customFormat="1" ht="15.75" customHeight="1" x14ac:dyDescent="0.3">
      <c r="A557" s="17" t="s">
        <v>588</v>
      </c>
      <c r="B557" s="21" t="s">
        <v>180</v>
      </c>
      <c r="C557" s="18"/>
      <c r="D557" s="19" t="s">
        <v>12</v>
      </c>
      <c r="E557" s="19" t="s">
        <v>345</v>
      </c>
      <c r="F557" s="17"/>
      <c r="G557" s="17"/>
      <c r="H557" s="24" t="s">
        <v>567</v>
      </c>
      <c r="I557" s="23" t="s">
        <v>316</v>
      </c>
      <c r="J557" s="20">
        <v>5</v>
      </c>
      <c r="K557" s="89"/>
      <c r="L557" s="89"/>
      <c r="M557" s="163"/>
      <c r="N557" s="89"/>
      <c r="O557" s="20"/>
      <c r="P557" s="30">
        <v>500000</v>
      </c>
      <c r="Q557" s="22">
        <f t="shared" si="10"/>
        <v>595100</v>
      </c>
      <c r="R557" s="22"/>
      <c r="S557" s="30"/>
      <c r="T557" s="111"/>
    </row>
    <row r="558" spans="1:23" s="14" customFormat="1" ht="15.75" customHeight="1" x14ac:dyDescent="0.3">
      <c r="A558" s="17" t="s">
        <v>588</v>
      </c>
      <c r="B558" s="21" t="s">
        <v>180</v>
      </c>
      <c r="C558" s="18"/>
      <c r="D558" s="19" t="s">
        <v>12</v>
      </c>
      <c r="E558" s="19" t="s">
        <v>345</v>
      </c>
      <c r="F558" s="17"/>
      <c r="G558" s="17"/>
      <c r="H558" s="17" t="s">
        <v>639</v>
      </c>
      <c r="I558" s="23" t="s">
        <v>342</v>
      </c>
      <c r="J558" s="20">
        <v>5</v>
      </c>
      <c r="K558" s="89"/>
      <c r="L558" s="89"/>
      <c r="M558" s="163"/>
      <c r="N558" s="89"/>
      <c r="O558" s="20"/>
      <c r="P558" s="30">
        <v>200000</v>
      </c>
      <c r="Q558" s="22">
        <f t="shared" si="10"/>
        <v>238040</v>
      </c>
      <c r="R558" s="22"/>
      <c r="S558" s="30"/>
      <c r="T558" s="111"/>
    </row>
    <row r="559" spans="1:23" s="14" customFormat="1" ht="15.75" customHeight="1" x14ac:dyDescent="0.3">
      <c r="A559" s="17" t="s">
        <v>588</v>
      </c>
      <c r="B559" s="21" t="s">
        <v>180</v>
      </c>
      <c r="C559" s="18"/>
      <c r="D559" s="19" t="s">
        <v>351</v>
      </c>
      <c r="E559" s="27" t="s">
        <v>351</v>
      </c>
      <c r="F559" s="24"/>
      <c r="G559" s="24"/>
      <c r="H559" s="24" t="s">
        <v>640</v>
      </c>
      <c r="I559" s="23" t="s">
        <v>357</v>
      </c>
      <c r="J559" s="20">
        <v>5</v>
      </c>
      <c r="K559" s="89"/>
      <c r="L559" s="89"/>
      <c r="M559" s="163"/>
      <c r="N559" s="89"/>
      <c r="O559" s="20"/>
      <c r="P559" s="30">
        <v>2840102</v>
      </c>
      <c r="Q559" s="22">
        <f t="shared" si="10"/>
        <v>3380289.4004000002</v>
      </c>
      <c r="R559" s="22"/>
      <c r="S559" s="30"/>
      <c r="T559" s="111"/>
    </row>
    <row r="560" spans="1:23" s="14" customFormat="1" ht="15.75" customHeight="1" x14ac:dyDescent="0.3">
      <c r="A560" s="17" t="s">
        <v>588</v>
      </c>
      <c r="B560" s="21" t="s">
        <v>180</v>
      </c>
      <c r="C560" s="18"/>
      <c r="D560" s="19" t="s">
        <v>351</v>
      </c>
      <c r="E560" s="27" t="s">
        <v>351</v>
      </c>
      <c r="F560" s="24"/>
      <c r="G560" s="24"/>
      <c r="H560" s="24" t="s">
        <v>618</v>
      </c>
      <c r="I560" s="23" t="s">
        <v>355</v>
      </c>
      <c r="J560" s="20">
        <v>5</v>
      </c>
      <c r="K560" s="89"/>
      <c r="L560" s="89"/>
      <c r="M560" s="163"/>
      <c r="N560" s="89"/>
      <c r="O560" s="20"/>
      <c r="P560" s="30">
        <v>473350</v>
      </c>
      <c r="Q560" s="22">
        <f t="shared" si="10"/>
        <v>563381.17000000004</v>
      </c>
      <c r="R560" s="22"/>
      <c r="S560" s="30"/>
      <c r="T560" s="111"/>
    </row>
    <row r="561" spans="1:20" s="14" customFormat="1" ht="15.75" customHeight="1" x14ac:dyDescent="0.3">
      <c r="A561" s="17" t="s">
        <v>588</v>
      </c>
      <c r="B561" s="21" t="s">
        <v>180</v>
      </c>
      <c r="C561" s="18"/>
      <c r="D561" s="19" t="s">
        <v>12</v>
      </c>
      <c r="E561" s="19" t="s">
        <v>345</v>
      </c>
      <c r="F561" s="17"/>
      <c r="G561" s="17"/>
      <c r="H561" s="17" t="s">
        <v>641</v>
      </c>
      <c r="I561" s="35" t="s">
        <v>317</v>
      </c>
      <c r="J561" s="20">
        <v>5</v>
      </c>
      <c r="K561" s="89"/>
      <c r="L561" s="89"/>
      <c r="M561" s="163"/>
      <c r="N561" s="89"/>
      <c r="O561" s="20"/>
      <c r="P561" s="30">
        <v>1000000</v>
      </c>
      <c r="Q561" s="22">
        <f t="shared" si="10"/>
        <v>1190200</v>
      </c>
      <c r="R561" s="22"/>
      <c r="S561" s="30"/>
      <c r="T561" s="111"/>
    </row>
    <row r="562" spans="1:20" s="14" customFormat="1" ht="15.75" customHeight="1" x14ac:dyDescent="0.3">
      <c r="A562" s="48" t="s">
        <v>588</v>
      </c>
      <c r="B562" s="49" t="s">
        <v>180</v>
      </c>
      <c r="C562" s="50"/>
      <c r="D562" s="51" t="s">
        <v>12</v>
      </c>
      <c r="E562" s="51" t="s">
        <v>345</v>
      </c>
      <c r="F562" s="48"/>
      <c r="G562" s="48"/>
      <c r="H562" s="48" t="s">
        <v>642</v>
      </c>
      <c r="I562" s="55" t="s">
        <v>365</v>
      </c>
      <c r="J562" s="53">
        <v>5</v>
      </c>
      <c r="K562" s="90"/>
      <c r="L562" s="90" t="s">
        <v>711</v>
      </c>
      <c r="M562" s="162"/>
      <c r="N562" s="90"/>
      <c r="O562" s="53"/>
      <c r="P562" s="54">
        <v>400000</v>
      </c>
      <c r="Q562" s="54">
        <f t="shared" si="10"/>
        <v>476080</v>
      </c>
      <c r="R562" s="22"/>
      <c r="S562" s="30"/>
      <c r="T562" s="111"/>
    </row>
    <row r="563" spans="1:20" s="14" customFormat="1" ht="15.75" customHeight="1" x14ac:dyDescent="0.3">
      <c r="A563" s="17" t="s">
        <v>588</v>
      </c>
      <c r="B563" s="21" t="s">
        <v>180</v>
      </c>
      <c r="C563" s="18"/>
      <c r="D563" s="19" t="s">
        <v>12</v>
      </c>
      <c r="E563" s="19" t="s">
        <v>345</v>
      </c>
      <c r="F563" s="17"/>
      <c r="G563" s="17"/>
      <c r="H563" s="17" t="s">
        <v>659</v>
      </c>
      <c r="I563" s="23" t="s">
        <v>318</v>
      </c>
      <c r="J563" s="20">
        <v>5</v>
      </c>
      <c r="K563" s="89"/>
      <c r="L563" s="89"/>
      <c r="M563" s="163"/>
      <c r="N563" s="89"/>
      <c r="O563" s="20"/>
      <c r="P563" s="30">
        <v>200000</v>
      </c>
      <c r="Q563" s="22">
        <f t="shared" si="10"/>
        <v>238040</v>
      </c>
      <c r="R563" s="22"/>
      <c r="S563" s="30"/>
      <c r="T563" s="111"/>
    </row>
    <row r="564" spans="1:20" s="14" customFormat="1" ht="15.75" customHeight="1" x14ac:dyDescent="0.3">
      <c r="A564" s="24" t="s">
        <v>588</v>
      </c>
      <c r="B564" s="25" t="s">
        <v>180</v>
      </c>
      <c r="C564" s="26"/>
      <c r="D564" s="27" t="s">
        <v>12</v>
      </c>
      <c r="E564" s="27" t="s">
        <v>345</v>
      </c>
      <c r="F564" s="24"/>
      <c r="G564" s="24"/>
      <c r="H564" s="24" t="s">
        <v>643</v>
      </c>
      <c r="I564" s="28" t="s">
        <v>368</v>
      </c>
      <c r="J564" s="29">
        <v>5</v>
      </c>
      <c r="K564" s="88"/>
      <c r="L564" s="88"/>
      <c r="M564" s="165"/>
      <c r="N564" s="88"/>
      <c r="O564" s="29"/>
      <c r="P564" s="30">
        <v>200000</v>
      </c>
      <c r="Q564" s="30">
        <f t="shared" si="10"/>
        <v>238040</v>
      </c>
      <c r="R564" s="22"/>
      <c r="S564" s="30"/>
      <c r="T564" s="111"/>
    </row>
    <row r="565" spans="1:20" s="14" customFormat="1" ht="15.75" customHeight="1" x14ac:dyDescent="0.3">
      <c r="A565" s="17" t="s">
        <v>588</v>
      </c>
      <c r="B565" s="21" t="s">
        <v>180</v>
      </c>
      <c r="C565" s="18"/>
      <c r="D565" s="19" t="s">
        <v>0</v>
      </c>
      <c r="E565" s="19" t="s">
        <v>345</v>
      </c>
      <c r="F565" s="17"/>
      <c r="G565" s="17"/>
      <c r="H565" s="17" t="s">
        <v>617</v>
      </c>
      <c r="I565" s="23" t="s">
        <v>309</v>
      </c>
      <c r="J565" s="20">
        <v>6</v>
      </c>
      <c r="K565" s="89"/>
      <c r="L565" s="89"/>
      <c r="M565" s="163"/>
      <c r="N565" s="89"/>
      <c r="O565" s="20"/>
      <c r="P565" s="30">
        <v>200000</v>
      </c>
      <c r="Q565" s="22">
        <f t="shared" si="10"/>
        <v>248620</v>
      </c>
      <c r="R565" s="22"/>
      <c r="S565" s="30"/>
      <c r="T565" s="111"/>
    </row>
    <row r="566" spans="1:20" s="14" customFormat="1" ht="15.75" customHeight="1" x14ac:dyDescent="0.3">
      <c r="A566" s="17" t="s">
        <v>588</v>
      </c>
      <c r="B566" s="21" t="s">
        <v>180</v>
      </c>
      <c r="C566" s="18"/>
      <c r="D566" s="19" t="s">
        <v>351</v>
      </c>
      <c r="E566" s="27" t="s">
        <v>351</v>
      </c>
      <c r="F566" s="24"/>
      <c r="G566" s="24"/>
      <c r="H566" s="24" t="s">
        <v>618</v>
      </c>
      <c r="I566" s="23" t="s">
        <v>354</v>
      </c>
      <c r="J566" s="20">
        <v>6</v>
      </c>
      <c r="K566" s="89"/>
      <c r="L566" s="89"/>
      <c r="M566" s="163"/>
      <c r="N566" s="89"/>
      <c r="O566" s="20"/>
      <c r="P566" s="30">
        <v>514487</v>
      </c>
      <c r="Q566" s="22">
        <f t="shared" si="10"/>
        <v>639558.78969999996</v>
      </c>
      <c r="R566" s="22"/>
      <c r="S566" s="30"/>
      <c r="T566" s="111"/>
    </row>
    <row r="567" spans="1:20" s="14" customFormat="1" ht="15.75" customHeight="1" x14ac:dyDescent="0.3">
      <c r="A567" s="17" t="s">
        <v>588</v>
      </c>
      <c r="B567" s="21" t="s">
        <v>180</v>
      </c>
      <c r="C567" s="18"/>
      <c r="D567" s="19" t="s">
        <v>351</v>
      </c>
      <c r="E567" s="27" t="s">
        <v>351</v>
      </c>
      <c r="F567" s="24"/>
      <c r="G567" s="24"/>
      <c r="H567" s="24" t="s">
        <v>603</v>
      </c>
      <c r="I567" s="23" t="s">
        <v>412</v>
      </c>
      <c r="J567" s="20">
        <v>6</v>
      </c>
      <c r="K567" s="89"/>
      <c r="L567" s="89"/>
      <c r="M567" s="163"/>
      <c r="N567" s="89"/>
      <c r="O567" s="20"/>
      <c r="P567" s="30">
        <v>300000</v>
      </c>
      <c r="Q567" s="22">
        <f t="shared" si="10"/>
        <v>372930</v>
      </c>
      <c r="R567" s="22"/>
      <c r="S567" s="30"/>
      <c r="T567" s="111" t="s">
        <v>418</v>
      </c>
    </row>
    <row r="568" spans="1:20" s="14" customFormat="1" ht="15.75" customHeight="1" x14ac:dyDescent="0.3">
      <c r="A568" s="17" t="s">
        <v>588</v>
      </c>
      <c r="B568" s="21" t="s">
        <v>180</v>
      </c>
      <c r="C568" s="18"/>
      <c r="D568" s="19" t="s">
        <v>12</v>
      </c>
      <c r="E568" s="19" t="s">
        <v>345</v>
      </c>
      <c r="F568" s="17"/>
      <c r="G568" s="17"/>
      <c r="H568" s="17" t="s">
        <v>658</v>
      </c>
      <c r="I568" s="23" t="s">
        <v>313</v>
      </c>
      <c r="J568" s="20">
        <v>6</v>
      </c>
      <c r="K568" s="89"/>
      <c r="L568" s="89"/>
      <c r="M568" s="163"/>
      <c r="N568" s="89"/>
      <c r="O568" s="20"/>
      <c r="P568" s="30">
        <v>1700000</v>
      </c>
      <c r="Q568" s="22">
        <f t="shared" si="10"/>
        <v>2113270</v>
      </c>
      <c r="R568" s="22"/>
      <c r="S568" s="30"/>
      <c r="T568" s="111"/>
    </row>
    <row r="569" spans="1:20" s="14" customFormat="1" ht="15.75" customHeight="1" x14ac:dyDescent="0.3">
      <c r="A569" s="17" t="s">
        <v>588</v>
      </c>
      <c r="B569" s="21" t="s">
        <v>180</v>
      </c>
      <c r="C569" s="18"/>
      <c r="D569" s="19" t="s">
        <v>12</v>
      </c>
      <c r="E569" s="19" t="s">
        <v>345</v>
      </c>
      <c r="F569" s="17"/>
      <c r="G569" s="17"/>
      <c r="H569" s="17" t="s">
        <v>637</v>
      </c>
      <c r="I569" s="35" t="s">
        <v>314</v>
      </c>
      <c r="J569" s="20">
        <v>6</v>
      </c>
      <c r="K569" s="89"/>
      <c r="L569" s="89"/>
      <c r="M569" s="163"/>
      <c r="N569" s="89"/>
      <c r="O569" s="20"/>
      <c r="P569" s="30">
        <v>400000</v>
      </c>
      <c r="Q569" s="22">
        <f t="shared" si="10"/>
        <v>497240</v>
      </c>
      <c r="R569" s="22"/>
      <c r="S569" s="30"/>
      <c r="T569" s="111"/>
    </row>
    <row r="570" spans="1:20" s="14" customFormat="1" ht="15.75" customHeight="1" x14ac:dyDescent="0.3">
      <c r="A570" s="17" t="s">
        <v>588</v>
      </c>
      <c r="B570" s="21" t="s">
        <v>180</v>
      </c>
      <c r="C570" s="18"/>
      <c r="D570" s="19" t="s">
        <v>12</v>
      </c>
      <c r="E570" s="19" t="s">
        <v>345</v>
      </c>
      <c r="F570" s="17"/>
      <c r="G570" s="17"/>
      <c r="H570" s="17" t="s">
        <v>608</v>
      </c>
      <c r="I570" s="23" t="s">
        <v>360</v>
      </c>
      <c r="J570" s="20">
        <v>6</v>
      </c>
      <c r="K570" s="89"/>
      <c r="L570" s="89"/>
      <c r="M570" s="163"/>
      <c r="N570" s="89"/>
      <c r="O570" s="20"/>
      <c r="P570" s="30">
        <v>600000</v>
      </c>
      <c r="Q570" s="22">
        <f t="shared" si="10"/>
        <v>745860</v>
      </c>
      <c r="R570" s="22"/>
      <c r="S570" s="30"/>
      <c r="T570" s="111"/>
    </row>
    <row r="571" spans="1:20" s="14" customFormat="1" ht="15.75" customHeight="1" x14ac:dyDescent="0.3">
      <c r="A571" s="17" t="s">
        <v>588</v>
      </c>
      <c r="B571" s="21" t="s">
        <v>180</v>
      </c>
      <c r="C571" s="18"/>
      <c r="D571" s="19" t="s">
        <v>12</v>
      </c>
      <c r="E571" s="19" t="s">
        <v>345</v>
      </c>
      <c r="F571" s="17"/>
      <c r="G571" s="17"/>
      <c r="H571" s="24" t="s">
        <v>567</v>
      </c>
      <c r="I571" s="23" t="s">
        <v>316</v>
      </c>
      <c r="J571" s="20">
        <v>6</v>
      </c>
      <c r="K571" s="89"/>
      <c r="L571" s="89"/>
      <c r="M571" s="163"/>
      <c r="N571" s="89"/>
      <c r="O571" s="20"/>
      <c r="P571" s="30">
        <v>500000</v>
      </c>
      <c r="Q571" s="22">
        <f t="shared" si="10"/>
        <v>621550</v>
      </c>
      <c r="R571" s="22"/>
      <c r="S571" s="30"/>
      <c r="T571" s="111"/>
    </row>
    <row r="572" spans="1:20" s="14" customFormat="1" ht="15.75" customHeight="1" x14ac:dyDescent="0.3">
      <c r="A572" s="17" t="s">
        <v>588</v>
      </c>
      <c r="B572" s="21" t="s">
        <v>180</v>
      </c>
      <c r="C572" s="18"/>
      <c r="D572" s="19" t="s">
        <v>12</v>
      </c>
      <c r="E572" s="19" t="s">
        <v>345</v>
      </c>
      <c r="F572" s="17"/>
      <c r="G572" s="17"/>
      <c r="H572" s="17" t="s">
        <v>639</v>
      </c>
      <c r="I572" s="23" t="s">
        <v>342</v>
      </c>
      <c r="J572" s="20">
        <v>6</v>
      </c>
      <c r="K572" s="89"/>
      <c r="L572" s="89"/>
      <c r="M572" s="163"/>
      <c r="N572" s="89"/>
      <c r="O572" s="20"/>
      <c r="P572" s="30">
        <v>200000</v>
      </c>
      <c r="Q572" s="22">
        <f t="shared" si="10"/>
        <v>248620</v>
      </c>
      <c r="R572" s="22"/>
      <c r="S572" s="30"/>
      <c r="T572" s="111"/>
    </row>
    <row r="573" spans="1:20" s="14" customFormat="1" ht="15.75" customHeight="1" x14ac:dyDescent="0.3">
      <c r="A573" s="17" t="s">
        <v>588</v>
      </c>
      <c r="B573" s="21" t="s">
        <v>180</v>
      </c>
      <c r="C573" s="18"/>
      <c r="D573" s="19" t="s">
        <v>351</v>
      </c>
      <c r="E573" s="27" t="s">
        <v>351</v>
      </c>
      <c r="F573" s="24"/>
      <c r="G573" s="24"/>
      <c r="H573" s="24" t="s">
        <v>640</v>
      </c>
      <c r="I573" s="23" t="s">
        <v>357</v>
      </c>
      <c r="J573" s="20">
        <v>6</v>
      </c>
      <c r="K573" s="89"/>
      <c r="L573" s="89"/>
      <c r="M573" s="163"/>
      <c r="N573" s="89"/>
      <c r="O573" s="20"/>
      <c r="P573" s="30">
        <v>3086924</v>
      </c>
      <c r="Q573" s="22">
        <f t="shared" si="10"/>
        <v>3837355.2244000002</v>
      </c>
      <c r="R573" s="22"/>
      <c r="S573" s="30"/>
      <c r="T573" s="111"/>
    </row>
    <row r="574" spans="1:20" s="14" customFormat="1" ht="15.75" customHeight="1" x14ac:dyDescent="0.3">
      <c r="A574" s="17" t="s">
        <v>588</v>
      </c>
      <c r="B574" s="21" t="s">
        <v>180</v>
      </c>
      <c r="C574" s="18"/>
      <c r="D574" s="19" t="s">
        <v>351</v>
      </c>
      <c r="E574" s="27" t="s">
        <v>351</v>
      </c>
      <c r="F574" s="24"/>
      <c r="G574" s="24"/>
      <c r="H574" s="24" t="s">
        <v>618</v>
      </c>
      <c r="I574" s="23" t="s">
        <v>355</v>
      </c>
      <c r="J574" s="20">
        <v>6</v>
      </c>
      <c r="K574" s="89"/>
      <c r="L574" s="89"/>
      <c r="M574" s="163"/>
      <c r="N574" s="89"/>
      <c r="O574" s="20"/>
      <c r="P574" s="30">
        <v>514487</v>
      </c>
      <c r="Q574" s="22">
        <f t="shared" si="10"/>
        <v>639558.78969999996</v>
      </c>
      <c r="R574" s="22"/>
      <c r="S574" s="30"/>
      <c r="T574" s="111"/>
    </row>
    <row r="575" spans="1:20" s="14" customFormat="1" ht="15.75" customHeight="1" x14ac:dyDescent="0.3">
      <c r="A575" s="17" t="s">
        <v>588</v>
      </c>
      <c r="B575" s="21" t="s">
        <v>180</v>
      </c>
      <c r="C575" s="18"/>
      <c r="D575" s="19" t="s">
        <v>12</v>
      </c>
      <c r="E575" s="19" t="s">
        <v>345</v>
      </c>
      <c r="F575" s="17"/>
      <c r="G575" s="17"/>
      <c r="H575" s="17" t="s">
        <v>641</v>
      </c>
      <c r="I575" s="35" t="s">
        <v>317</v>
      </c>
      <c r="J575" s="20">
        <v>6</v>
      </c>
      <c r="K575" s="89"/>
      <c r="L575" s="89"/>
      <c r="M575" s="163"/>
      <c r="N575" s="89"/>
      <c r="O575" s="20"/>
      <c r="P575" s="30">
        <v>1000000</v>
      </c>
      <c r="Q575" s="22">
        <f t="shared" si="10"/>
        <v>1243100</v>
      </c>
      <c r="R575" s="22"/>
      <c r="S575" s="30"/>
      <c r="T575" s="111"/>
    </row>
    <row r="576" spans="1:20" s="14" customFormat="1" ht="15.75" customHeight="1" x14ac:dyDescent="0.3">
      <c r="A576" s="48" t="s">
        <v>588</v>
      </c>
      <c r="B576" s="49" t="s">
        <v>180</v>
      </c>
      <c r="C576" s="50"/>
      <c r="D576" s="51" t="s">
        <v>12</v>
      </c>
      <c r="E576" s="51" t="s">
        <v>345</v>
      </c>
      <c r="F576" s="48"/>
      <c r="G576" s="48"/>
      <c r="H576" s="48" t="s">
        <v>642</v>
      </c>
      <c r="I576" s="55" t="s">
        <v>365</v>
      </c>
      <c r="J576" s="53">
        <v>6</v>
      </c>
      <c r="K576" s="90"/>
      <c r="L576" s="90" t="s">
        <v>711</v>
      </c>
      <c r="M576" s="162"/>
      <c r="N576" s="90"/>
      <c r="O576" s="53"/>
      <c r="P576" s="54">
        <v>400000</v>
      </c>
      <c r="Q576" s="54">
        <f t="shared" si="10"/>
        <v>497240</v>
      </c>
      <c r="R576" s="22"/>
      <c r="S576" s="30"/>
      <c r="T576" s="111"/>
    </row>
    <row r="577" spans="1:20" s="14" customFormat="1" ht="15.75" customHeight="1" x14ac:dyDescent="0.3">
      <c r="A577" s="17" t="s">
        <v>588</v>
      </c>
      <c r="B577" s="21" t="s">
        <v>180</v>
      </c>
      <c r="C577" s="18"/>
      <c r="D577" s="19" t="s">
        <v>12</v>
      </c>
      <c r="E577" s="19" t="s">
        <v>345</v>
      </c>
      <c r="F577" s="17"/>
      <c r="G577" s="17"/>
      <c r="H577" s="17" t="s">
        <v>659</v>
      </c>
      <c r="I577" s="23" t="s">
        <v>318</v>
      </c>
      <c r="J577" s="20">
        <v>6</v>
      </c>
      <c r="K577" s="89"/>
      <c r="L577" s="89"/>
      <c r="M577" s="163"/>
      <c r="N577" s="89"/>
      <c r="O577" s="20"/>
      <c r="P577" s="30">
        <v>200000</v>
      </c>
      <c r="Q577" s="22">
        <f t="shared" si="10"/>
        <v>248620</v>
      </c>
      <c r="R577" s="22"/>
      <c r="S577" s="30"/>
      <c r="T577" s="111"/>
    </row>
    <row r="578" spans="1:20" s="14" customFormat="1" ht="15.75" customHeight="1" x14ac:dyDescent="0.3">
      <c r="A578" s="24" t="s">
        <v>588</v>
      </c>
      <c r="B578" s="25" t="s">
        <v>180</v>
      </c>
      <c r="C578" s="26"/>
      <c r="D578" s="27" t="s">
        <v>12</v>
      </c>
      <c r="E578" s="27" t="s">
        <v>345</v>
      </c>
      <c r="F578" s="24"/>
      <c r="G578" s="24"/>
      <c r="H578" s="24" t="s">
        <v>643</v>
      </c>
      <c r="I578" s="28" t="s">
        <v>368</v>
      </c>
      <c r="J578" s="29">
        <v>6</v>
      </c>
      <c r="K578" s="88"/>
      <c r="L578" s="88"/>
      <c r="M578" s="165"/>
      <c r="N578" s="88"/>
      <c r="O578" s="29"/>
      <c r="P578" s="30">
        <v>200000</v>
      </c>
      <c r="Q578" s="30">
        <f t="shared" si="10"/>
        <v>248620</v>
      </c>
      <c r="R578" s="22"/>
      <c r="S578" s="30"/>
      <c r="T578" s="111"/>
    </row>
    <row r="579" spans="1:20" s="14" customFormat="1" ht="15.75" customHeight="1" x14ac:dyDescent="0.3">
      <c r="A579" s="17" t="s">
        <v>649</v>
      </c>
      <c r="B579" s="21" t="s">
        <v>290</v>
      </c>
      <c r="C579" s="18"/>
      <c r="D579" s="19" t="s">
        <v>213</v>
      </c>
      <c r="E579" s="19" t="s">
        <v>344</v>
      </c>
      <c r="F579" s="17" t="s">
        <v>544</v>
      </c>
      <c r="G579" s="17"/>
      <c r="H579" s="17" t="s">
        <v>650</v>
      </c>
      <c r="I579" s="23" t="s">
        <v>291</v>
      </c>
      <c r="J579" s="20">
        <v>1</v>
      </c>
      <c r="K579" s="89" t="s">
        <v>456</v>
      </c>
      <c r="L579" s="175" t="s">
        <v>651</v>
      </c>
      <c r="M579" s="163">
        <v>17691000</v>
      </c>
      <c r="N579" s="89"/>
      <c r="O579" s="20" t="s">
        <v>527</v>
      </c>
      <c r="P579" s="22">
        <v>18801000</v>
      </c>
      <c r="Q579" s="22">
        <f t="shared" si="10"/>
        <v>18801000</v>
      </c>
      <c r="R579" s="22"/>
      <c r="S579" s="30"/>
      <c r="T579" s="111"/>
    </row>
    <row r="580" spans="1:20" s="14" customFormat="1" ht="15.75" customHeight="1" x14ac:dyDescent="0.3">
      <c r="A580" s="17" t="s">
        <v>649</v>
      </c>
      <c r="B580" s="21" t="s">
        <v>524</v>
      </c>
      <c r="C580" s="18"/>
      <c r="D580" s="19" t="s">
        <v>213</v>
      </c>
      <c r="E580" s="19" t="s">
        <v>344</v>
      </c>
      <c r="F580" s="17" t="s">
        <v>544</v>
      </c>
      <c r="G580" s="17"/>
      <c r="H580" s="17" t="s">
        <v>654</v>
      </c>
      <c r="I580" s="23" t="s">
        <v>525</v>
      </c>
      <c r="J580" s="20">
        <v>1</v>
      </c>
      <c r="K580" s="89" t="s">
        <v>456</v>
      </c>
      <c r="L580" s="89" t="s">
        <v>634</v>
      </c>
      <c r="M580" s="163">
        <v>28956000</v>
      </c>
      <c r="N580" s="89"/>
      <c r="O580" s="20" t="s">
        <v>526</v>
      </c>
      <c r="P580" s="22">
        <v>62700000</v>
      </c>
      <c r="Q580" s="22">
        <f t="shared" si="10"/>
        <v>62700000</v>
      </c>
      <c r="R580" s="22"/>
      <c r="S580" s="30"/>
      <c r="T580" s="111"/>
    </row>
    <row r="581" spans="1:20" s="14" customFormat="1" ht="15.75" customHeight="1" x14ac:dyDescent="0.3">
      <c r="A581" s="60" t="s">
        <v>633</v>
      </c>
      <c r="B581" s="61" t="s">
        <v>180</v>
      </c>
      <c r="C581" s="62"/>
      <c r="D581" s="63" t="s">
        <v>351</v>
      </c>
      <c r="E581" s="63" t="s">
        <v>351</v>
      </c>
      <c r="F581" s="60"/>
      <c r="G581" s="60"/>
      <c r="H581" s="60" t="s">
        <v>645</v>
      </c>
      <c r="I581" s="64" t="s">
        <v>359</v>
      </c>
      <c r="J581" s="65">
        <v>1</v>
      </c>
      <c r="K581" s="86"/>
      <c r="L581" s="86"/>
      <c r="M581" s="164"/>
      <c r="N581" s="86"/>
      <c r="O581" s="65"/>
      <c r="P581" s="66">
        <v>7785000</v>
      </c>
      <c r="Q581" s="66">
        <f t="shared" si="10"/>
        <v>7785000</v>
      </c>
      <c r="R581" s="22"/>
      <c r="S581" s="30"/>
      <c r="T581" s="111"/>
    </row>
    <row r="582" spans="1:20" s="14" customFormat="1" ht="15.75" customHeight="1" x14ac:dyDescent="0.3">
      <c r="A582" s="60" t="s">
        <v>633</v>
      </c>
      <c r="B582" s="61" t="s">
        <v>180</v>
      </c>
      <c r="C582" s="62"/>
      <c r="D582" s="63"/>
      <c r="E582" s="63"/>
      <c r="F582" s="60"/>
      <c r="G582" s="60"/>
      <c r="H582" s="60" t="s">
        <v>646</v>
      </c>
      <c r="I582" s="64" t="s">
        <v>359</v>
      </c>
      <c r="J582" s="65">
        <v>2</v>
      </c>
      <c r="K582" s="86" t="s">
        <v>473</v>
      </c>
      <c r="L582" s="86"/>
      <c r="M582" s="164"/>
      <c r="N582" s="86"/>
      <c r="O582" s="65"/>
      <c r="P582" s="66"/>
      <c r="Q582" s="66"/>
      <c r="R582" s="22"/>
      <c r="S582" s="30"/>
      <c r="T582" s="111"/>
    </row>
    <row r="583" spans="1:20" s="14" customFormat="1" ht="15.75" customHeight="1" x14ac:dyDescent="0.3">
      <c r="A583" s="17" t="s">
        <v>633</v>
      </c>
      <c r="B583" s="21" t="s">
        <v>180</v>
      </c>
      <c r="C583" s="18"/>
      <c r="D583" s="19" t="s">
        <v>351</v>
      </c>
      <c r="E583" s="27" t="s">
        <v>351</v>
      </c>
      <c r="F583" s="24"/>
      <c r="G583" s="24"/>
      <c r="H583" s="24" t="s">
        <v>660</v>
      </c>
      <c r="I583" s="23" t="s">
        <v>359</v>
      </c>
      <c r="J583" s="20">
        <v>2</v>
      </c>
      <c r="K583" s="89"/>
      <c r="L583" s="89"/>
      <c r="M583" s="163"/>
      <c r="N583" s="89"/>
      <c r="O583" s="20"/>
      <c r="P583" s="30">
        <v>17065403</v>
      </c>
      <c r="Q583" s="22">
        <f>IF(J583=1,P583+P583*$C$622,IF(J583=2,P583+P583*$C$623,IF(J583=3,P583+P583*$C$624,IF(J583=4,P583+P583*$C$625,IF(J583=5,P583+P583*$C$626,IF(J583=6,P583+P583*$C$627))))))</f>
        <v>17824813.433499999</v>
      </c>
      <c r="R583" s="22"/>
      <c r="S583" s="30"/>
      <c r="T583" s="111"/>
    </row>
    <row r="584" spans="1:20" s="14" customFormat="1" ht="15.75" customHeight="1" x14ac:dyDescent="0.3">
      <c r="A584" s="17" t="s">
        <v>633</v>
      </c>
      <c r="B584" s="21" t="s">
        <v>180</v>
      </c>
      <c r="C584" s="18"/>
      <c r="D584" s="19" t="s">
        <v>351</v>
      </c>
      <c r="E584" s="27" t="s">
        <v>351</v>
      </c>
      <c r="F584" s="24"/>
      <c r="G584" s="24"/>
      <c r="H584" s="24" t="s">
        <v>660</v>
      </c>
      <c r="I584" s="23" t="s">
        <v>359</v>
      </c>
      <c r="J584" s="20">
        <v>3</v>
      </c>
      <c r="K584" s="89"/>
      <c r="L584" s="89"/>
      <c r="M584" s="163"/>
      <c r="N584" s="89"/>
      <c r="O584" s="20"/>
      <c r="P584" s="30">
        <v>18104686</v>
      </c>
      <c r="Q584" s="22">
        <f>IF(J584=1,P584+P584*$C$622,IF(J584=2,P584+P584*$C$623,IF(J584=3,P584+P584*$C$624,IF(J584=4,P584+P584*$C$625,IF(J584=5,P584+P584*$C$626,IF(J584=6,P584+P584*$C$627))))))</f>
        <v>19750401.957400002</v>
      </c>
      <c r="R584" s="22"/>
      <c r="S584" s="30"/>
      <c r="T584" s="111"/>
    </row>
    <row r="585" spans="1:20" s="14" customFormat="1" ht="15.75" customHeight="1" x14ac:dyDescent="0.3">
      <c r="A585" s="17" t="s">
        <v>633</v>
      </c>
      <c r="B585" s="21" t="s">
        <v>180</v>
      </c>
      <c r="C585" s="18"/>
      <c r="D585" s="19" t="s">
        <v>351</v>
      </c>
      <c r="E585" s="27" t="s">
        <v>351</v>
      </c>
      <c r="F585" s="24"/>
      <c r="G585" s="24"/>
      <c r="H585" s="24" t="s">
        <v>660</v>
      </c>
      <c r="I585" s="23" t="s">
        <v>359</v>
      </c>
      <c r="J585" s="20">
        <v>4</v>
      </c>
      <c r="K585" s="89"/>
      <c r="L585" s="89"/>
      <c r="M585" s="163"/>
      <c r="N585" s="89"/>
      <c r="O585" s="20"/>
      <c r="P585" s="30">
        <v>18923410</v>
      </c>
      <c r="Q585" s="22">
        <f>IF(J585=1,P585+P585*$C$622,IF(J585=2,P585+P585*$C$623,IF(J585=3,P585+P585*$C$624,IF(J585=4,P585+P585*$C$625,IF(J585=5,P585+P585*$C$626,IF(J585=6,P585+P585*$C$627))))))</f>
        <v>21563225.695</v>
      </c>
      <c r="R585" s="22"/>
      <c r="S585" s="30"/>
      <c r="T585" s="111"/>
    </row>
    <row r="586" spans="1:20" s="14" customFormat="1" ht="15.75" customHeight="1" x14ac:dyDescent="0.3">
      <c r="A586" s="17" t="s">
        <v>633</v>
      </c>
      <c r="B586" s="21" t="s">
        <v>180</v>
      </c>
      <c r="C586" s="18"/>
      <c r="D586" s="19" t="s">
        <v>351</v>
      </c>
      <c r="E586" s="27" t="s">
        <v>351</v>
      </c>
      <c r="F586" s="24"/>
      <c r="G586" s="24"/>
      <c r="H586" s="24" t="s">
        <v>660</v>
      </c>
      <c r="I586" s="23" t="s">
        <v>359</v>
      </c>
      <c r="J586" s="20">
        <v>5</v>
      </c>
      <c r="K586" s="89"/>
      <c r="L586" s="89"/>
      <c r="M586" s="163"/>
      <c r="N586" s="89"/>
      <c r="O586" s="20"/>
      <c r="P586" s="30">
        <v>19491113</v>
      </c>
      <c r="Q586" s="22">
        <f>IF(J586=1,P586+P586*$C$622,IF(J586=2,P586+P586*$C$623,IF(J586=3,P586+P586*$C$624,IF(J586=4,P586+P586*$C$625,IF(J586=5,P586+P586*$C$626,IF(J586=6,P586+P586*$C$627))))))</f>
        <v>23198322.692600001</v>
      </c>
      <c r="R586" s="22"/>
      <c r="S586" s="30"/>
      <c r="T586" s="111"/>
    </row>
    <row r="587" spans="1:20" s="14" customFormat="1" ht="15.75" customHeight="1" x14ac:dyDescent="0.3">
      <c r="A587" s="17" t="s">
        <v>633</v>
      </c>
      <c r="B587" s="21" t="s">
        <v>180</v>
      </c>
      <c r="C587" s="18"/>
      <c r="D587" s="19" t="s">
        <v>351</v>
      </c>
      <c r="E587" s="27" t="s">
        <v>351</v>
      </c>
      <c r="F587" s="24"/>
      <c r="G587" s="24"/>
      <c r="H587" s="24" t="s">
        <v>660</v>
      </c>
      <c r="I587" s="23" t="s">
        <v>359</v>
      </c>
      <c r="J587" s="20">
        <v>6</v>
      </c>
      <c r="K587" s="89"/>
      <c r="L587" s="89"/>
      <c r="M587" s="163"/>
      <c r="N587" s="89"/>
      <c r="O587" s="20"/>
      <c r="P587" s="30">
        <v>20075846</v>
      </c>
      <c r="Q587" s="22">
        <f>IF(J587=1,P587+P587*$C$622,IF(J587=2,P587+P587*$C$623,IF(J587=3,P587+P587*$C$624,IF(J587=4,P587+P587*$C$625,IF(J587=5,P587+P587*$C$626,IF(J587=6,P587+P587*$C$627))))))</f>
        <v>24956284.162599999</v>
      </c>
      <c r="R587" s="22"/>
      <c r="S587" s="30"/>
      <c r="T587" s="111"/>
    </row>
    <row r="588" spans="1:20" s="14" customFormat="1" ht="15.75" customHeight="1" x14ac:dyDescent="0.3">
      <c r="A588" s="60" t="s">
        <v>633</v>
      </c>
      <c r="B588" s="61" t="s">
        <v>180</v>
      </c>
      <c r="C588" s="62"/>
      <c r="D588" s="63"/>
      <c r="E588" s="63"/>
      <c r="F588" s="60"/>
      <c r="G588" s="60"/>
      <c r="H588" s="60" t="s">
        <v>646</v>
      </c>
      <c r="I588" s="64" t="s">
        <v>647</v>
      </c>
      <c r="J588" s="65"/>
      <c r="K588" s="86" t="s">
        <v>456</v>
      </c>
      <c r="L588" s="86" t="s">
        <v>572</v>
      </c>
      <c r="M588" s="164">
        <v>1430000</v>
      </c>
      <c r="N588" s="86"/>
      <c r="O588" s="65"/>
      <c r="P588" s="66"/>
      <c r="Q588" s="66"/>
      <c r="R588" s="22"/>
      <c r="S588" s="30"/>
      <c r="T588" s="111"/>
    </row>
    <row r="589" spans="1:20" s="14" customFormat="1" ht="15.75" customHeight="1" x14ac:dyDescent="0.3">
      <c r="A589" s="60" t="s">
        <v>633</v>
      </c>
      <c r="B589" s="61" t="s">
        <v>180</v>
      </c>
      <c r="C589" s="62"/>
      <c r="D589" s="63"/>
      <c r="E589" s="63"/>
      <c r="F589" s="60"/>
      <c r="G589" s="60"/>
      <c r="H589" s="60" t="s">
        <v>645</v>
      </c>
      <c r="I589" s="64" t="s">
        <v>644</v>
      </c>
      <c r="J589" s="65"/>
      <c r="K589" s="86" t="s">
        <v>456</v>
      </c>
      <c r="L589" s="86" t="s">
        <v>587</v>
      </c>
      <c r="M589" s="164">
        <v>4000000</v>
      </c>
      <c r="N589" s="86"/>
      <c r="O589" s="65"/>
      <c r="P589" s="66"/>
      <c r="Q589" s="66"/>
      <c r="R589" s="22"/>
      <c r="S589" s="30"/>
      <c r="T589" s="111"/>
    </row>
    <row r="590" spans="1:20" s="14" customFormat="1" ht="15.75" customHeight="1" x14ac:dyDescent="0.3">
      <c r="A590" s="60" t="s">
        <v>648</v>
      </c>
      <c r="B590" s="61" t="s">
        <v>180</v>
      </c>
      <c r="C590" s="62"/>
      <c r="D590" s="63" t="s">
        <v>351</v>
      </c>
      <c r="E590" s="63" t="s">
        <v>351</v>
      </c>
      <c r="F590" s="60"/>
      <c r="G590" s="60"/>
      <c r="H590" s="60" t="s">
        <v>584</v>
      </c>
      <c r="I590" s="64" t="s">
        <v>358</v>
      </c>
      <c r="J590" s="65">
        <v>1</v>
      </c>
      <c r="K590" s="86" t="s">
        <v>456</v>
      </c>
      <c r="L590" s="86" t="s">
        <v>606</v>
      </c>
      <c r="M590" s="164">
        <v>800000</v>
      </c>
      <c r="N590" s="86"/>
      <c r="O590" s="65"/>
      <c r="P590" s="66">
        <v>800000</v>
      </c>
      <c r="Q590" s="66">
        <f t="shared" ref="Q590:Q618" si="11">IF(J590=1,P590+P590*$C$622,IF(J590=2,P590+P590*$C$623,IF(J590=3,P590+P590*$C$624,IF(J590=4,P590+P590*$C$625,IF(J590=5,P590+P590*$C$626,IF(J590=6,P590+P590*$C$627))))))</f>
        <v>800000</v>
      </c>
      <c r="R590" s="22"/>
      <c r="S590" s="30"/>
      <c r="T590" s="111"/>
    </row>
    <row r="591" spans="1:20" s="14" customFormat="1" ht="15.75" customHeight="1" x14ac:dyDescent="0.3">
      <c r="A591" s="17" t="s">
        <v>648</v>
      </c>
      <c r="B591" s="21" t="s">
        <v>180</v>
      </c>
      <c r="C591" s="18"/>
      <c r="D591" s="19" t="s">
        <v>351</v>
      </c>
      <c r="E591" s="27" t="s">
        <v>351</v>
      </c>
      <c r="F591" s="24"/>
      <c r="G591" s="24"/>
      <c r="H591" s="24" t="s">
        <v>584</v>
      </c>
      <c r="I591" s="23" t="s">
        <v>358</v>
      </c>
      <c r="J591" s="20">
        <v>2</v>
      </c>
      <c r="K591" s="89"/>
      <c r="L591" s="89"/>
      <c r="M591" s="163"/>
      <c r="N591" s="89"/>
      <c r="O591" s="20"/>
      <c r="P591" s="30">
        <v>1730736</v>
      </c>
      <c r="Q591" s="22">
        <f t="shared" si="11"/>
        <v>1807753.7520000001</v>
      </c>
      <c r="R591" s="22"/>
      <c r="S591" s="30"/>
      <c r="T591" s="111"/>
    </row>
    <row r="592" spans="1:20" s="14" customFormat="1" ht="15.75" customHeight="1" x14ac:dyDescent="0.3">
      <c r="A592" s="17" t="s">
        <v>648</v>
      </c>
      <c r="B592" s="21" t="s">
        <v>180</v>
      </c>
      <c r="C592" s="18"/>
      <c r="D592" s="19" t="s">
        <v>351</v>
      </c>
      <c r="E592" s="27" t="s">
        <v>351</v>
      </c>
      <c r="F592" s="24"/>
      <c r="G592" s="24"/>
      <c r="H592" s="24" t="s">
        <v>584</v>
      </c>
      <c r="I592" s="23" t="s">
        <v>358</v>
      </c>
      <c r="J592" s="20">
        <v>3</v>
      </c>
      <c r="K592" s="89"/>
      <c r="L592" s="89"/>
      <c r="M592" s="163"/>
      <c r="N592" s="89"/>
      <c r="O592" s="20"/>
      <c r="P592" s="30">
        <v>1800658</v>
      </c>
      <c r="Q592" s="22">
        <f t="shared" si="11"/>
        <v>1964337.8122</v>
      </c>
      <c r="R592" s="22"/>
      <c r="S592" s="30"/>
      <c r="T592" s="111"/>
    </row>
    <row r="593" spans="1:20" s="14" customFormat="1" ht="15.75" customHeight="1" x14ac:dyDescent="0.3">
      <c r="A593" s="17" t="s">
        <v>648</v>
      </c>
      <c r="B593" s="21" t="s">
        <v>180</v>
      </c>
      <c r="C593" s="18"/>
      <c r="D593" s="19" t="s">
        <v>351</v>
      </c>
      <c r="E593" s="27" t="s">
        <v>351</v>
      </c>
      <c r="F593" s="24"/>
      <c r="G593" s="24"/>
      <c r="H593" s="24" t="s">
        <v>584</v>
      </c>
      <c r="I593" s="23" t="s">
        <v>358</v>
      </c>
      <c r="J593" s="20">
        <v>4</v>
      </c>
      <c r="K593" s="89"/>
      <c r="L593" s="89"/>
      <c r="M593" s="163"/>
      <c r="N593" s="89"/>
      <c r="O593" s="20"/>
      <c r="P593" s="30">
        <v>1873404</v>
      </c>
      <c r="Q593" s="22">
        <f t="shared" si="11"/>
        <v>2134743.858</v>
      </c>
      <c r="R593" s="22"/>
      <c r="S593" s="30"/>
      <c r="T593" s="111"/>
    </row>
    <row r="594" spans="1:20" s="14" customFormat="1" ht="15.75" customHeight="1" x14ac:dyDescent="0.3">
      <c r="A594" s="17" t="s">
        <v>648</v>
      </c>
      <c r="B594" s="21" t="s">
        <v>180</v>
      </c>
      <c r="C594" s="18"/>
      <c r="D594" s="19" t="s">
        <v>351</v>
      </c>
      <c r="E594" s="27" t="s">
        <v>351</v>
      </c>
      <c r="F594" s="24"/>
      <c r="G594" s="24"/>
      <c r="H594" s="24" t="s">
        <v>584</v>
      </c>
      <c r="I594" s="23" t="s">
        <v>358</v>
      </c>
      <c r="J594" s="20">
        <v>5</v>
      </c>
      <c r="K594" s="89"/>
      <c r="L594" s="89"/>
      <c r="M594" s="163"/>
      <c r="N594" s="89"/>
      <c r="O594" s="20"/>
      <c r="P594" s="30">
        <v>1949090</v>
      </c>
      <c r="Q594" s="22">
        <f t="shared" si="11"/>
        <v>2319806.9180000001</v>
      </c>
      <c r="R594" s="22"/>
      <c r="S594" s="30"/>
      <c r="T594" s="111"/>
    </row>
    <row r="595" spans="1:20" s="14" customFormat="1" ht="15.75" customHeight="1" x14ac:dyDescent="0.3">
      <c r="A595" s="17" t="s">
        <v>648</v>
      </c>
      <c r="B595" s="21" t="s">
        <v>180</v>
      </c>
      <c r="C595" s="18"/>
      <c r="D595" s="19" t="s">
        <v>351</v>
      </c>
      <c r="E595" s="27" t="s">
        <v>351</v>
      </c>
      <c r="F595" s="24"/>
      <c r="G595" s="24"/>
      <c r="H595" s="24" t="s">
        <v>584</v>
      </c>
      <c r="I595" s="23" t="s">
        <v>358</v>
      </c>
      <c r="J595" s="20">
        <v>6</v>
      </c>
      <c r="K595" s="89"/>
      <c r="L595" s="89"/>
      <c r="M595" s="163"/>
      <c r="N595" s="89"/>
      <c r="O595" s="20"/>
      <c r="P595" s="30">
        <v>2118477</v>
      </c>
      <c r="Q595" s="22">
        <f t="shared" si="11"/>
        <v>2633478.7587000001</v>
      </c>
      <c r="R595" s="22"/>
      <c r="S595" s="30"/>
      <c r="T595" s="111"/>
    </row>
    <row r="596" spans="1:20" s="14" customFormat="1" ht="15.75" customHeight="1" x14ac:dyDescent="0.3">
      <c r="A596" s="48" t="s">
        <v>657</v>
      </c>
      <c r="B596" s="151" t="s">
        <v>180</v>
      </c>
      <c r="C596" s="152"/>
      <c r="D596" s="105" t="s">
        <v>351</v>
      </c>
      <c r="E596" s="105" t="s">
        <v>351</v>
      </c>
      <c r="F596" s="154"/>
      <c r="G596" s="154"/>
      <c r="H596" s="154" t="s">
        <v>656</v>
      </c>
      <c r="I596" s="104" t="s">
        <v>496</v>
      </c>
      <c r="J596" s="110">
        <v>1</v>
      </c>
      <c r="K596" s="153" t="s">
        <v>456</v>
      </c>
      <c r="L596" s="153" t="s">
        <v>557</v>
      </c>
      <c r="M596" s="168">
        <v>11277535</v>
      </c>
      <c r="N596" s="153"/>
      <c r="O596" s="110"/>
      <c r="P596" s="148">
        <v>11277535</v>
      </c>
      <c r="Q596" s="148">
        <f t="shared" si="11"/>
        <v>11277535</v>
      </c>
      <c r="R596" s="22"/>
      <c r="S596" s="30"/>
      <c r="T596" s="111"/>
    </row>
    <row r="597" spans="1:20" s="14" customFormat="1" ht="15.75" customHeight="1" x14ac:dyDescent="0.3">
      <c r="A597" s="60" t="s">
        <v>620</v>
      </c>
      <c r="B597" s="61" t="s">
        <v>180</v>
      </c>
      <c r="C597" s="62"/>
      <c r="D597" s="63" t="s">
        <v>0</v>
      </c>
      <c r="E597" s="63" t="s">
        <v>345</v>
      </c>
      <c r="F597" s="60"/>
      <c r="G597" s="60"/>
      <c r="H597" s="60" t="s">
        <v>580</v>
      </c>
      <c r="I597" s="64" t="s">
        <v>350</v>
      </c>
      <c r="J597" s="65">
        <v>1</v>
      </c>
      <c r="K597" s="86" t="s">
        <v>456</v>
      </c>
      <c r="L597" s="86" t="s">
        <v>570</v>
      </c>
      <c r="M597" s="164">
        <v>150000</v>
      </c>
      <c r="N597" s="86"/>
      <c r="O597" s="65"/>
      <c r="P597" s="66">
        <v>150000</v>
      </c>
      <c r="Q597" s="66">
        <f t="shared" si="11"/>
        <v>150000</v>
      </c>
      <c r="R597" s="22"/>
      <c r="S597" s="30"/>
      <c r="T597" s="111"/>
    </row>
    <row r="598" spans="1:20" s="14" customFormat="1" ht="15.75" customHeight="1" x14ac:dyDescent="0.3">
      <c r="A598" s="60" t="s">
        <v>620</v>
      </c>
      <c r="B598" s="61" t="s">
        <v>180</v>
      </c>
      <c r="C598" s="62"/>
      <c r="D598" s="63" t="s">
        <v>0</v>
      </c>
      <c r="E598" s="63" t="s">
        <v>345</v>
      </c>
      <c r="F598" s="60"/>
      <c r="G598" s="60"/>
      <c r="H598" s="60" t="s">
        <v>594</v>
      </c>
      <c r="I598" s="67" t="s">
        <v>310</v>
      </c>
      <c r="J598" s="65">
        <v>1</v>
      </c>
      <c r="K598" s="86" t="s">
        <v>456</v>
      </c>
      <c r="L598" s="86" t="s">
        <v>613</v>
      </c>
      <c r="M598" s="164">
        <v>60000</v>
      </c>
      <c r="N598" s="86"/>
      <c r="O598" s="65"/>
      <c r="P598" s="66">
        <v>60000</v>
      </c>
      <c r="Q598" s="66">
        <f t="shared" si="11"/>
        <v>60000</v>
      </c>
      <c r="R598" s="22"/>
      <c r="S598" s="30"/>
      <c r="T598" s="111"/>
    </row>
    <row r="599" spans="1:20" s="14" customFormat="1" ht="15.75" customHeight="1" x14ac:dyDescent="0.3">
      <c r="A599" s="60" t="s">
        <v>620</v>
      </c>
      <c r="B599" s="61" t="s">
        <v>180</v>
      </c>
      <c r="C599" s="62"/>
      <c r="D599" s="63" t="s">
        <v>0</v>
      </c>
      <c r="E599" s="63" t="s">
        <v>345</v>
      </c>
      <c r="F599" s="60"/>
      <c r="G599" s="60"/>
      <c r="H599" s="60" t="s">
        <v>565</v>
      </c>
      <c r="I599" s="64" t="s">
        <v>312</v>
      </c>
      <c r="J599" s="65">
        <v>1</v>
      </c>
      <c r="K599" s="86" t="s">
        <v>456</v>
      </c>
      <c r="L599" s="86" t="s">
        <v>606</v>
      </c>
      <c r="M599" s="164">
        <v>75000</v>
      </c>
      <c r="N599" s="86"/>
      <c r="O599" s="65"/>
      <c r="P599" s="66">
        <v>75000</v>
      </c>
      <c r="Q599" s="66">
        <f t="shared" si="11"/>
        <v>75000</v>
      </c>
      <c r="R599" s="22"/>
      <c r="S599" s="30"/>
      <c r="T599" s="111"/>
    </row>
    <row r="600" spans="1:20" s="14" customFormat="1" ht="15.75" customHeight="1" x14ac:dyDescent="0.3">
      <c r="A600" s="17" t="s">
        <v>620</v>
      </c>
      <c r="B600" s="21" t="s">
        <v>180</v>
      </c>
      <c r="C600" s="18"/>
      <c r="D600" s="19" t="s">
        <v>0</v>
      </c>
      <c r="E600" s="19" t="s">
        <v>345</v>
      </c>
      <c r="F600" s="17"/>
      <c r="G600" s="17"/>
      <c r="H600" s="17" t="s">
        <v>580</v>
      </c>
      <c r="I600" s="23" t="s">
        <v>350</v>
      </c>
      <c r="J600" s="20">
        <v>2</v>
      </c>
      <c r="K600" s="89"/>
      <c r="L600" s="89"/>
      <c r="M600" s="163"/>
      <c r="N600" s="89"/>
      <c r="O600" s="20"/>
      <c r="P600" s="30">
        <v>300000</v>
      </c>
      <c r="Q600" s="22">
        <f t="shared" si="11"/>
        <v>313350</v>
      </c>
      <c r="R600" s="22"/>
      <c r="S600" s="30"/>
      <c r="T600" s="111"/>
    </row>
    <row r="601" spans="1:20" s="14" customFormat="1" ht="15.75" customHeight="1" x14ac:dyDescent="0.3">
      <c r="A601" s="17" t="s">
        <v>620</v>
      </c>
      <c r="B601" s="21" t="s">
        <v>180</v>
      </c>
      <c r="C601" s="18"/>
      <c r="D601" s="19" t="s">
        <v>0</v>
      </c>
      <c r="E601" s="19" t="s">
        <v>0</v>
      </c>
      <c r="F601" s="17"/>
      <c r="G601" s="17"/>
      <c r="H601" s="17" t="s">
        <v>594</v>
      </c>
      <c r="I601" s="35" t="s">
        <v>310</v>
      </c>
      <c r="J601" s="20">
        <v>2</v>
      </c>
      <c r="K601" s="89"/>
      <c r="L601" s="89"/>
      <c r="M601" s="163"/>
      <c r="N601" s="89"/>
      <c r="O601" s="20"/>
      <c r="P601" s="30">
        <v>120000</v>
      </c>
      <c r="Q601" s="22">
        <f t="shared" si="11"/>
        <v>125340</v>
      </c>
      <c r="R601" s="22"/>
      <c r="S601" s="30"/>
      <c r="T601" s="111"/>
    </row>
    <row r="602" spans="1:20" s="14" customFormat="1" ht="15.75" customHeight="1" x14ac:dyDescent="0.3">
      <c r="A602" s="17" t="s">
        <v>620</v>
      </c>
      <c r="B602" s="21" t="s">
        <v>180</v>
      </c>
      <c r="C602" s="18"/>
      <c r="D602" s="19" t="s">
        <v>0</v>
      </c>
      <c r="E602" s="19" t="s">
        <v>345</v>
      </c>
      <c r="F602" s="17"/>
      <c r="G602" s="17"/>
      <c r="H602" s="17" t="s">
        <v>565</v>
      </c>
      <c r="I602" s="23" t="s">
        <v>312</v>
      </c>
      <c r="J602" s="20">
        <v>2</v>
      </c>
      <c r="K602" s="89"/>
      <c r="L602" s="89"/>
      <c r="M602" s="163"/>
      <c r="N602" s="89"/>
      <c r="O602" s="20"/>
      <c r="P602" s="22">
        <v>150000</v>
      </c>
      <c r="Q602" s="22">
        <f t="shared" si="11"/>
        <v>156675</v>
      </c>
      <c r="R602" s="22"/>
      <c r="S602" s="30"/>
      <c r="T602" s="111"/>
    </row>
    <row r="603" spans="1:20" s="14" customFormat="1" ht="15.75" customHeight="1" x14ac:dyDescent="0.3">
      <c r="A603" s="17" t="s">
        <v>620</v>
      </c>
      <c r="B603" s="21" t="s">
        <v>180</v>
      </c>
      <c r="C603" s="18"/>
      <c r="D603" s="19" t="s">
        <v>0</v>
      </c>
      <c r="E603" s="19" t="s">
        <v>345</v>
      </c>
      <c r="F603" s="17"/>
      <c r="G603" s="17"/>
      <c r="H603" s="17" t="s">
        <v>580</v>
      </c>
      <c r="I603" s="23" t="s">
        <v>350</v>
      </c>
      <c r="J603" s="20">
        <v>3</v>
      </c>
      <c r="K603" s="89"/>
      <c r="L603" s="89"/>
      <c r="M603" s="163"/>
      <c r="N603" s="89"/>
      <c r="O603" s="20"/>
      <c r="P603" s="30">
        <v>300000</v>
      </c>
      <c r="Q603" s="22">
        <f t="shared" si="11"/>
        <v>327270</v>
      </c>
      <c r="R603" s="22"/>
      <c r="S603" s="30"/>
      <c r="T603" s="111"/>
    </row>
    <row r="604" spans="1:20" s="14" customFormat="1" ht="15.75" customHeight="1" x14ac:dyDescent="0.3">
      <c r="A604" s="17" t="s">
        <v>620</v>
      </c>
      <c r="B604" s="21" t="s">
        <v>180</v>
      </c>
      <c r="C604" s="18"/>
      <c r="D604" s="19" t="s">
        <v>0</v>
      </c>
      <c r="E604" s="19" t="s">
        <v>0</v>
      </c>
      <c r="F604" s="17"/>
      <c r="G604" s="17"/>
      <c r="H604" s="17" t="s">
        <v>594</v>
      </c>
      <c r="I604" s="35" t="s">
        <v>310</v>
      </c>
      <c r="J604" s="20">
        <v>3</v>
      </c>
      <c r="K604" s="89"/>
      <c r="L604" s="89"/>
      <c r="M604" s="163"/>
      <c r="N604" s="89"/>
      <c r="O604" s="20"/>
      <c r="P604" s="30">
        <v>120000</v>
      </c>
      <c r="Q604" s="22">
        <f t="shared" si="11"/>
        <v>130908</v>
      </c>
      <c r="R604" s="22"/>
      <c r="S604" s="30"/>
      <c r="T604" s="111"/>
    </row>
    <row r="605" spans="1:20" s="14" customFormat="1" ht="15.75" customHeight="1" x14ac:dyDescent="0.3">
      <c r="A605" s="17" t="s">
        <v>620</v>
      </c>
      <c r="B605" s="21" t="s">
        <v>180</v>
      </c>
      <c r="C605" s="18"/>
      <c r="D605" s="19" t="s">
        <v>0</v>
      </c>
      <c r="E605" s="19" t="s">
        <v>345</v>
      </c>
      <c r="F605" s="17"/>
      <c r="G605" s="17"/>
      <c r="H605" s="17" t="s">
        <v>565</v>
      </c>
      <c r="I605" s="23" t="s">
        <v>312</v>
      </c>
      <c r="J605" s="20">
        <v>3</v>
      </c>
      <c r="K605" s="89"/>
      <c r="L605" s="89"/>
      <c r="M605" s="163"/>
      <c r="N605" s="89"/>
      <c r="O605" s="20"/>
      <c r="P605" s="30">
        <v>150000</v>
      </c>
      <c r="Q605" s="22">
        <f t="shared" si="11"/>
        <v>163635</v>
      </c>
      <c r="R605" s="22"/>
      <c r="S605" s="30"/>
      <c r="T605" s="111"/>
    </row>
    <row r="606" spans="1:20" s="14" customFormat="1" ht="15.75" customHeight="1" x14ac:dyDescent="0.3">
      <c r="A606" s="17" t="s">
        <v>620</v>
      </c>
      <c r="B606" s="21" t="s">
        <v>180</v>
      </c>
      <c r="C606" s="18"/>
      <c r="D606" s="19" t="s">
        <v>0</v>
      </c>
      <c r="E606" s="19" t="s">
        <v>345</v>
      </c>
      <c r="F606" s="17"/>
      <c r="G606" s="17"/>
      <c r="H606" s="17" t="s">
        <v>580</v>
      </c>
      <c r="I606" s="23" t="s">
        <v>350</v>
      </c>
      <c r="J606" s="20">
        <v>4</v>
      </c>
      <c r="K606" s="89"/>
      <c r="L606" s="89"/>
      <c r="M606" s="163"/>
      <c r="N606" s="89"/>
      <c r="O606" s="20"/>
      <c r="P606" s="30">
        <v>300000</v>
      </c>
      <c r="Q606" s="22">
        <f t="shared" si="11"/>
        <v>341850</v>
      </c>
      <c r="R606" s="22"/>
      <c r="S606" s="30"/>
      <c r="T606" s="111"/>
    </row>
    <row r="607" spans="1:20" s="14" customFormat="1" ht="15.75" customHeight="1" x14ac:dyDescent="0.3">
      <c r="A607" s="17" t="s">
        <v>620</v>
      </c>
      <c r="B607" s="21" t="s">
        <v>180</v>
      </c>
      <c r="C607" s="18"/>
      <c r="D607" s="19" t="s">
        <v>0</v>
      </c>
      <c r="E607" s="19" t="s">
        <v>0</v>
      </c>
      <c r="F607" s="17"/>
      <c r="G607" s="17"/>
      <c r="H607" s="17" t="s">
        <v>594</v>
      </c>
      <c r="I607" s="35" t="s">
        <v>310</v>
      </c>
      <c r="J607" s="20">
        <v>4</v>
      </c>
      <c r="K607" s="89"/>
      <c r="L607" s="89"/>
      <c r="M607" s="163"/>
      <c r="N607" s="89"/>
      <c r="O607" s="20"/>
      <c r="P607" s="30">
        <v>120000</v>
      </c>
      <c r="Q607" s="22">
        <f t="shared" si="11"/>
        <v>136740</v>
      </c>
      <c r="R607" s="22"/>
      <c r="S607" s="30"/>
      <c r="T607" s="111"/>
    </row>
    <row r="608" spans="1:20" s="14" customFormat="1" ht="15.75" customHeight="1" x14ac:dyDescent="0.3">
      <c r="A608" s="17" t="s">
        <v>620</v>
      </c>
      <c r="B608" s="21" t="s">
        <v>180</v>
      </c>
      <c r="C608" s="18"/>
      <c r="D608" s="19" t="s">
        <v>0</v>
      </c>
      <c r="E608" s="19" t="s">
        <v>345</v>
      </c>
      <c r="F608" s="17"/>
      <c r="G608" s="17"/>
      <c r="H608" s="17" t="s">
        <v>565</v>
      </c>
      <c r="I608" s="23" t="s">
        <v>312</v>
      </c>
      <c r="J608" s="20">
        <v>4</v>
      </c>
      <c r="K608" s="89"/>
      <c r="L608" s="89"/>
      <c r="M608" s="163"/>
      <c r="N608" s="89"/>
      <c r="O608" s="20"/>
      <c r="P608" s="30">
        <v>150000</v>
      </c>
      <c r="Q608" s="22">
        <f t="shared" si="11"/>
        <v>170925</v>
      </c>
      <c r="R608" s="22"/>
      <c r="S608" s="30"/>
      <c r="T608" s="111"/>
    </row>
    <row r="609" spans="1:21" s="14" customFormat="1" ht="15.75" customHeight="1" x14ac:dyDescent="0.3">
      <c r="A609" s="17" t="s">
        <v>620</v>
      </c>
      <c r="B609" s="21" t="s">
        <v>180</v>
      </c>
      <c r="C609" s="18"/>
      <c r="D609" s="19" t="s">
        <v>0</v>
      </c>
      <c r="E609" s="19" t="s">
        <v>345</v>
      </c>
      <c r="F609" s="17"/>
      <c r="G609" s="17"/>
      <c r="H609" s="17" t="s">
        <v>580</v>
      </c>
      <c r="I609" s="23" t="s">
        <v>350</v>
      </c>
      <c r="J609" s="20">
        <v>5</v>
      </c>
      <c r="K609" s="89"/>
      <c r="L609" s="89"/>
      <c r="M609" s="163"/>
      <c r="N609" s="89"/>
      <c r="O609" s="20"/>
      <c r="P609" s="30">
        <v>300000</v>
      </c>
      <c r="Q609" s="22">
        <f t="shared" si="11"/>
        <v>357060</v>
      </c>
      <c r="R609" s="22"/>
      <c r="S609" s="30"/>
      <c r="T609" s="111"/>
    </row>
    <row r="610" spans="1:21" s="14" customFormat="1" ht="15.75" customHeight="1" x14ac:dyDescent="0.3">
      <c r="A610" s="17" t="s">
        <v>620</v>
      </c>
      <c r="B610" s="21" t="s">
        <v>180</v>
      </c>
      <c r="C610" s="18"/>
      <c r="D610" s="19" t="s">
        <v>0</v>
      </c>
      <c r="E610" s="19" t="s">
        <v>0</v>
      </c>
      <c r="F610" s="17"/>
      <c r="G610" s="17"/>
      <c r="H610" s="17" t="s">
        <v>594</v>
      </c>
      <c r="I610" s="35" t="s">
        <v>310</v>
      </c>
      <c r="J610" s="20">
        <v>5</v>
      </c>
      <c r="K610" s="89"/>
      <c r="L610" s="89"/>
      <c r="M610" s="163"/>
      <c r="N610" s="89"/>
      <c r="O610" s="20"/>
      <c r="P610" s="30">
        <v>120000</v>
      </c>
      <c r="Q610" s="22">
        <f t="shared" si="11"/>
        <v>142824</v>
      </c>
      <c r="R610" s="22"/>
      <c r="S610" s="30"/>
      <c r="T610" s="111"/>
    </row>
    <row r="611" spans="1:21" s="14" customFormat="1" ht="15.75" customHeight="1" x14ac:dyDescent="0.3">
      <c r="A611" s="17" t="s">
        <v>620</v>
      </c>
      <c r="B611" s="21" t="s">
        <v>180</v>
      </c>
      <c r="C611" s="18"/>
      <c r="D611" s="19" t="s">
        <v>0</v>
      </c>
      <c r="E611" s="19" t="s">
        <v>345</v>
      </c>
      <c r="F611" s="17"/>
      <c r="G611" s="17"/>
      <c r="H611" s="17" t="s">
        <v>565</v>
      </c>
      <c r="I611" s="23" t="s">
        <v>312</v>
      </c>
      <c r="J611" s="20">
        <v>5</v>
      </c>
      <c r="K611" s="89"/>
      <c r="L611" s="89"/>
      <c r="M611" s="163"/>
      <c r="N611" s="89"/>
      <c r="O611" s="20"/>
      <c r="P611" s="30">
        <v>150000</v>
      </c>
      <c r="Q611" s="22">
        <f t="shared" si="11"/>
        <v>178530</v>
      </c>
      <c r="R611" s="22"/>
      <c r="S611" s="30"/>
      <c r="T611" s="111"/>
    </row>
    <row r="612" spans="1:21" s="14" customFormat="1" ht="15.75" customHeight="1" x14ac:dyDescent="0.3">
      <c r="A612" s="17" t="s">
        <v>620</v>
      </c>
      <c r="B612" s="21" t="s">
        <v>180</v>
      </c>
      <c r="C612" s="18"/>
      <c r="D612" s="19" t="s">
        <v>0</v>
      </c>
      <c r="E612" s="19" t="s">
        <v>345</v>
      </c>
      <c r="F612" s="17"/>
      <c r="G612" s="17"/>
      <c r="H612" s="17" t="s">
        <v>580</v>
      </c>
      <c r="I612" s="23" t="s">
        <v>350</v>
      </c>
      <c r="J612" s="20">
        <v>6</v>
      </c>
      <c r="K612" s="89"/>
      <c r="L612" s="89"/>
      <c r="M612" s="163"/>
      <c r="N612" s="89"/>
      <c r="O612" s="20"/>
      <c r="P612" s="30">
        <v>300000</v>
      </c>
      <c r="Q612" s="22">
        <f t="shared" si="11"/>
        <v>372930</v>
      </c>
      <c r="R612" s="22"/>
      <c r="S612" s="30"/>
      <c r="T612" s="111"/>
    </row>
    <row r="613" spans="1:21" ht="15.75" customHeight="1" x14ac:dyDescent="0.3">
      <c r="A613" s="17" t="s">
        <v>620</v>
      </c>
      <c r="B613" s="21" t="s">
        <v>180</v>
      </c>
      <c r="C613" s="18"/>
      <c r="D613" s="19" t="s">
        <v>0</v>
      </c>
      <c r="E613" s="19" t="s">
        <v>0</v>
      </c>
      <c r="F613" s="17"/>
      <c r="G613" s="17"/>
      <c r="H613" s="17" t="s">
        <v>594</v>
      </c>
      <c r="I613" s="35" t="s">
        <v>310</v>
      </c>
      <c r="J613" s="20">
        <v>6</v>
      </c>
      <c r="K613" s="89"/>
      <c r="L613" s="89"/>
      <c r="M613" s="163"/>
      <c r="N613" s="89"/>
      <c r="O613" s="20"/>
      <c r="P613" s="30">
        <v>120000</v>
      </c>
      <c r="Q613" s="22">
        <f t="shared" si="11"/>
        <v>149172</v>
      </c>
      <c r="R613" s="22"/>
      <c r="S613" s="30"/>
      <c r="T613" s="111"/>
    </row>
    <row r="614" spans="1:21" ht="15.75" customHeight="1" x14ac:dyDescent="0.3">
      <c r="A614" s="160" t="s">
        <v>620</v>
      </c>
      <c r="B614" s="21" t="s">
        <v>180</v>
      </c>
      <c r="C614" s="18"/>
      <c r="D614" s="19" t="s">
        <v>0</v>
      </c>
      <c r="E614" s="19" t="s">
        <v>345</v>
      </c>
      <c r="F614" s="17"/>
      <c r="G614" s="17"/>
      <c r="H614" s="17" t="s">
        <v>565</v>
      </c>
      <c r="I614" s="23" t="s">
        <v>312</v>
      </c>
      <c r="J614" s="20">
        <v>6</v>
      </c>
      <c r="K614" s="89"/>
      <c r="L614" s="89"/>
      <c r="M614" s="163"/>
      <c r="N614" s="89"/>
      <c r="O614" s="20"/>
      <c r="P614" s="30">
        <v>150000</v>
      </c>
      <c r="Q614" s="22">
        <f t="shared" si="11"/>
        <v>186465</v>
      </c>
      <c r="R614" s="22"/>
      <c r="S614" s="30"/>
      <c r="T614" s="111"/>
    </row>
    <row r="615" spans="1:21" ht="15.75" customHeight="1" x14ac:dyDescent="0.3">
      <c r="A615" s="160" t="s">
        <v>26</v>
      </c>
      <c r="B615" s="21" t="s">
        <v>180</v>
      </c>
      <c r="C615" s="18"/>
      <c r="D615" s="19" t="s">
        <v>351</v>
      </c>
      <c r="E615" s="27" t="s">
        <v>351</v>
      </c>
      <c r="F615" s="24"/>
      <c r="G615" s="24"/>
      <c r="H615" s="24" t="s">
        <v>622</v>
      </c>
      <c r="I615" s="23" t="s">
        <v>353</v>
      </c>
      <c r="J615" s="20">
        <v>3</v>
      </c>
      <c r="K615" s="89"/>
      <c r="L615" s="89"/>
      <c r="M615" s="163"/>
      <c r="N615" s="89"/>
      <c r="O615" s="20"/>
      <c r="P615" s="30">
        <v>4667428</v>
      </c>
      <c r="Q615" s="22">
        <f t="shared" si="11"/>
        <v>5091697.2051999997</v>
      </c>
      <c r="R615" s="22"/>
      <c r="S615" s="30"/>
      <c r="T615" s="111"/>
    </row>
    <row r="616" spans="1:21" ht="15.75" customHeight="1" x14ac:dyDescent="0.3">
      <c r="A616" s="17" t="s">
        <v>26</v>
      </c>
      <c r="B616" s="21" t="s">
        <v>180</v>
      </c>
      <c r="C616" s="18"/>
      <c r="D616" s="19" t="s">
        <v>351</v>
      </c>
      <c r="E616" s="27" t="s">
        <v>351</v>
      </c>
      <c r="F616" s="24"/>
      <c r="G616" s="24"/>
      <c r="H616" s="24" t="s">
        <v>622</v>
      </c>
      <c r="I616" s="23" t="s">
        <v>353</v>
      </c>
      <c r="J616" s="20">
        <v>4</v>
      </c>
      <c r="K616" s="89"/>
      <c r="L616" s="89"/>
      <c r="M616" s="163"/>
      <c r="N616" s="89"/>
      <c r="O616" s="20"/>
      <c r="P616" s="30">
        <v>4855992</v>
      </c>
      <c r="Q616" s="22">
        <f t="shared" si="11"/>
        <v>5533402.8839999996</v>
      </c>
      <c r="R616" s="22"/>
      <c r="S616" s="30"/>
      <c r="T616" s="111"/>
    </row>
    <row r="617" spans="1:21" ht="15.75" customHeight="1" x14ac:dyDescent="0.3">
      <c r="A617" s="17" t="s">
        <v>26</v>
      </c>
      <c r="B617" s="21" t="s">
        <v>180</v>
      </c>
      <c r="C617" s="18"/>
      <c r="D617" s="19" t="s">
        <v>351</v>
      </c>
      <c r="E617" s="27" t="s">
        <v>351</v>
      </c>
      <c r="F617" s="24"/>
      <c r="G617" s="24"/>
      <c r="H617" s="24" t="s">
        <v>622</v>
      </c>
      <c r="I617" s="23" t="s">
        <v>353</v>
      </c>
      <c r="J617" s="20">
        <v>5</v>
      </c>
      <c r="K617" s="89"/>
      <c r="L617" s="89"/>
      <c r="M617" s="163"/>
      <c r="N617" s="89"/>
      <c r="O617" s="20"/>
      <c r="P617" s="30">
        <v>5052174</v>
      </c>
      <c r="Q617" s="22">
        <f t="shared" si="11"/>
        <v>6013097.4947999995</v>
      </c>
      <c r="R617" s="22"/>
      <c r="S617" s="30"/>
      <c r="T617" s="111"/>
    </row>
    <row r="618" spans="1:21" ht="15.75" customHeight="1" x14ac:dyDescent="0.3">
      <c r="A618" s="17" t="s">
        <v>26</v>
      </c>
      <c r="B618" s="21" t="s">
        <v>180</v>
      </c>
      <c r="C618" s="18"/>
      <c r="D618" s="19" t="s">
        <v>351</v>
      </c>
      <c r="E618" s="27" t="s">
        <v>351</v>
      </c>
      <c r="F618" s="24"/>
      <c r="G618" s="24"/>
      <c r="H618" s="24" t="s">
        <v>622</v>
      </c>
      <c r="I618" s="23" t="s">
        <v>353</v>
      </c>
      <c r="J618" s="20">
        <v>6</v>
      </c>
      <c r="K618" s="89"/>
      <c r="L618" s="89"/>
      <c r="M618" s="163"/>
      <c r="N618" s="89"/>
      <c r="O618" s="20"/>
      <c r="P618" s="30">
        <v>5491238</v>
      </c>
      <c r="Q618" s="22">
        <f t="shared" si="11"/>
        <v>6826157.9578</v>
      </c>
      <c r="R618" s="22"/>
      <c r="S618" s="30"/>
      <c r="T618" s="111"/>
    </row>
    <row r="619" spans="1:21" s="14" customFormat="1" ht="15.75" customHeight="1" x14ac:dyDescent="0.3">
      <c r="A619" s="147"/>
      <c r="B619" s="131"/>
      <c r="C619" s="132"/>
      <c r="D619" s="121"/>
      <c r="E619" s="120"/>
      <c r="F619" s="120"/>
      <c r="G619" s="120"/>
      <c r="H619" s="120"/>
      <c r="I619" s="133"/>
      <c r="J619" s="134"/>
      <c r="K619" s="135"/>
      <c r="L619" s="135"/>
      <c r="M619" s="169"/>
      <c r="N619" s="135"/>
      <c r="O619" s="134"/>
      <c r="P619" s="123"/>
      <c r="Q619" s="123"/>
      <c r="R619" s="123"/>
      <c r="S619" s="122"/>
      <c r="T619" s="124"/>
    </row>
    <row r="620" spans="1:21" s="14" customFormat="1" ht="15.75" customHeight="1" x14ac:dyDescent="0.3">
      <c r="A620" s="146"/>
      <c r="B620" s="131"/>
      <c r="C620" s="132"/>
      <c r="D620" s="121"/>
      <c r="E620" s="120"/>
      <c r="F620" s="120"/>
      <c r="G620" s="120"/>
      <c r="H620" s="120"/>
      <c r="I620" s="133"/>
      <c r="J620" s="134"/>
      <c r="K620" s="135"/>
      <c r="L620" s="135"/>
      <c r="M620" s="169"/>
      <c r="N620" s="135"/>
      <c r="O620" s="134"/>
      <c r="P620" s="123"/>
      <c r="Q620" s="123"/>
      <c r="R620" s="123"/>
      <c r="S620" s="122"/>
      <c r="T620" s="124"/>
    </row>
    <row r="621" spans="1:21" s="14" customFormat="1" ht="15.75" customHeight="1" x14ac:dyDescent="0.3">
      <c r="A621" s="43" t="s">
        <v>221</v>
      </c>
      <c r="B621" s="36" t="s">
        <v>222</v>
      </c>
      <c r="C621" s="16" t="s">
        <v>311</v>
      </c>
      <c r="D621" s="144"/>
      <c r="E621" s="125"/>
      <c r="F621" s="125"/>
      <c r="G621" s="145"/>
      <c r="H621" s="145"/>
      <c r="I621" s="45" t="s">
        <v>300</v>
      </c>
      <c r="J621" s="46" t="s">
        <v>307</v>
      </c>
      <c r="K621" s="46"/>
      <c r="L621" s="46"/>
      <c r="M621" s="170"/>
      <c r="N621" s="46"/>
      <c r="O621" s="46"/>
      <c r="P621" s="47">
        <f>SUM(P2:P618)</f>
        <v>1090748084.7224998</v>
      </c>
      <c r="Q621" s="47">
        <f>SUM(Q2:Q618)</f>
        <v>1167570787.5552645</v>
      </c>
      <c r="R621" s="85"/>
      <c r="S621" s="69"/>
      <c r="T621" s="124"/>
    </row>
    <row r="622" spans="1:21" s="32" customFormat="1" ht="15.75" customHeight="1" x14ac:dyDescent="0.3">
      <c r="A622" s="16">
        <v>1</v>
      </c>
      <c r="B622" s="126" t="s">
        <v>223</v>
      </c>
      <c r="C622" s="127">
        <v>0</v>
      </c>
      <c r="D622" s="144"/>
      <c r="E622" s="125"/>
      <c r="F622" s="125"/>
      <c r="G622" s="145"/>
      <c r="H622" s="145"/>
      <c r="I622" s="128" t="s">
        <v>301</v>
      </c>
      <c r="J622" s="129">
        <v>1</v>
      </c>
      <c r="K622" s="129"/>
      <c r="L622" s="129"/>
      <c r="M622" s="171"/>
      <c r="N622" s="129"/>
      <c r="O622" s="129"/>
      <c r="P622" s="130">
        <f>SUMIF(J1:J618,"1",P1:P618)</f>
        <v>276903206.72500002</v>
      </c>
      <c r="Q622" s="130">
        <f>SUMIF(J1:J618,"1",Q1:Q618)</f>
        <v>276903206.72500002</v>
      </c>
      <c r="R622" s="85"/>
      <c r="S622" s="69"/>
      <c r="T622" s="124"/>
      <c r="U622" s="15"/>
    </row>
    <row r="623" spans="1:21" s="32" customFormat="1" ht="15.75" customHeight="1" x14ac:dyDescent="0.3">
      <c r="A623" s="16">
        <v>2</v>
      </c>
      <c r="B623" s="31" t="s">
        <v>224</v>
      </c>
      <c r="C623" s="42">
        <v>4.4499999999999998E-2</v>
      </c>
      <c r="D623" s="144"/>
      <c r="E623" s="125"/>
      <c r="F623" s="125"/>
      <c r="G623" s="145"/>
      <c r="H623" s="145"/>
      <c r="I623" s="45" t="s">
        <v>302</v>
      </c>
      <c r="J623" s="46">
        <v>2</v>
      </c>
      <c r="K623" s="46"/>
      <c r="L623" s="46"/>
      <c r="M623" s="170"/>
      <c r="N623" s="46"/>
      <c r="O623" s="46"/>
      <c r="P623" s="47">
        <f>SUMIF(J1:J618,"2",P1:P618)</f>
        <v>174847302.2475</v>
      </c>
      <c r="Q623" s="47">
        <f>SUMIF(J1:J618,"2",Q1:Q618)</f>
        <v>179827249.33201376</v>
      </c>
      <c r="R623" s="85"/>
      <c r="S623" s="69"/>
      <c r="T623" s="124"/>
      <c r="U623" s="15"/>
    </row>
    <row r="624" spans="1:21" s="32" customFormat="1" ht="15.75" customHeight="1" x14ac:dyDescent="0.3">
      <c r="A624" s="16">
        <v>3</v>
      </c>
      <c r="B624" s="31" t="s">
        <v>335</v>
      </c>
      <c r="C624" s="42">
        <v>9.0899999999999995E-2</v>
      </c>
      <c r="D624" s="144"/>
      <c r="E624" s="125"/>
      <c r="F624" s="125"/>
      <c r="G624" s="145"/>
      <c r="H624" s="145"/>
      <c r="I624" s="45" t="s">
        <v>303</v>
      </c>
      <c r="J624" s="46">
        <v>3</v>
      </c>
      <c r="K624" s="46"/>
      <c r="L624" s="46"/>
      <c r="M624" s="170"/>
      <c r="N624" s="46"/>
      <c r="O624" s="46"/>
      <c r="P624" s="47">
        <f>SUMIF(J1:J618,"3",P1:P618)</f>
        <v>158331382</v>
      </c>
      <c r="Q624" s="47">
        <f>SUMIF(J1:J618,"3",Q1:Q618)</f>
        <v>168147745.17460003</v>
      </c>
      <c r="R624" s="85"/>
      <c r="S624" s="69"/>
      <c r="T624" s="124"/>
      <c r="U624" s="15"/>
    </row>
    <row r="625" spans="1:21" s="14" customFormat="1" ht="15.75" customHeight="1" x14ac:dyDescent="0.3">
      <c r="A625" s="16">
        <v>4</v>
      </c>
      <c r="B625" s="31" t="s">
        <v>225</v>
      </c>
      <c r="C625" s="42">
        <v>0.13950000000000001</v>
      </c>
      <c r="D625" s="144"/>
      <c r="E625" s="125"/>
      <c r="F625" s="125"/>
      <c r="G625" s="145"/>
      <c r="H625" s="145"/>
      <c r="I625" s="45" t="s">
        <v>304</v>
      </c>
      <c r="J625" s="46">
        <v>4</v>
      </c>
      <c r="K625" s="46"/>
      <c r="L625" s="46"/>
      <c r="M625" s="170"/>
      <c r="N625" s="46"/>
      <c r="O625" s="46"/>
      <c r="P625" s="47">
        <f>SUMIF(J1:J618,"4",P1:P618)</f>
        <v>144911533</v>
      </c>
      <c r="Q625" s="47">
        <f>SUMIF(J1:J618,"4",Q1:Q618)</f>
        <v>157515337.49350002</v>
      </c>
      <c r="R625" s="85"/>
      <c r="S625" s="69"/>
      <c r="T625" s="124"/>
      <c r="U625" s="15"/>
    </row>
    <row r="626" spans="1:21" s="14" customFormat="1" ht="15.75" customHeight="1" x14ac:dyDescent="0.3">
      <c r="A626" s="16">
        <v>5</v>
      </c>
      <c r="B626" s="31" t="s">
        <v>226</v>
      </c>
      <c r="C626" s="42">
        <v>0.19020000000000001</v>
      </c>
      <c r="D626" s="144"/>
      <c r="E626" s="125"/>
      <c r="F626" s="125"/>
      <c r="G626" s="145"/>
      <c r="H626" s="145"/>
      <c r="I626" s="45" t="s">
        <v>305</v>
      </c>
      <c r="J626" s="46">
        <v>5</v>
      </c>
      <c r="K626" s="46"/>
      <c r="L626" s="46"/>
      <c r="M626" s="170"/>
      <c r="N626" s="46"/>
      <c r="O626" s="46"/>
      <c r="P626" s="47">
        <f>SUMIF(J1:J618,"5",P1:P618)</f>
        <v>192508477.75</v>
      </c>
      <c r="Q626" s="47">
        <f>SUMIF(J1:J618,"5",Q1:Q618)</f>
        <v>219490521.11785004</v>
      </c>
      <c r="R626" s="85"/>
      <c r="S626" s="69"/>
      <c r="T626" s="124"/>
    </row>
    <row r="627" spans="1:21" ht="15.75" customHeight="1" x14ac:dyDescent="0.3">
      <c r="A627" s="16">
        <v>6</v>
      </c>
      <c r="B627" s="31" t="s">
        <v>227</v>
      </c>
      <c r="C627" s="42">
        <v>0.24310000000000001</v>
      </c>
      <c r="D627" s="144"/>
      <c r="E627" s="125"/>
      <c r="F627" s="125"/>
      <c r="G627" s="145"/>
      <c r="H627" s="145"/>
      <c r="I627" s="45" t="s">
        <v>306</v>
      </c>
      <c r="J627" s="46">
        <v>6</v>
      </c>
      <c r="K627" s="46"/>
      <c r="L627" s="46"/>
      <c r="M627" s="170"/>
      <c r="N627" s="46"/>
      <c r="O627" s="46"/>
      <c r="P627" s="47">
        <f>SUMIF(J1:J618,"6",P1:P618)</f>
        <v>143246183</v>
      </c>
      <c r="Q627" s="47">
        <f>SUMIF(J1:J618,"6",Q1:Q618)</f>
        <v>165686727.7123</v>
      </c>
      <c r="R627" s="85"/>
      <c r="S627" s="69"/>
      <c r="T627" s="124"/>
    </row>
    <row r="628" spans="1:21" ht="15.75" customHeight="1" x14ac:dyDescent="0.3">
      <c r="A628" s="136"/>
      <c r="B628" s="137"/>
      <c r="C628" s="138"/>
      <c r="D628" s="125"/>
      <c r="E628" s="125"/>
      <c r="F628" s="125"/>
      <c r="G628" s="125"/>
      <c r="H628" s="125"/>
      <c r="I628" s="139"/>
      <c r="J628" s="140"/>
      <c r="K628" s="140"/>
      <c r="L628" s="140"/>
      <c r="M628" s="172"/>
      <c r="N628" s="140"/>
      <c r="O628" s="140"/>
      <c r="P628" s="85"/>
      <c r="Q628" s="85"/>
      <c r="R628" s="85"/>
      <c r="S628" s="69"/>
      <c r="T628" s="124"/>
    </row>
    <row r="629" spans="1:21" ht="15.75" customHeight="1" x14ac:dyDescent="0.3">
      <c r="A629" s="141"/>
      <c r="B629" s="142"/>
      <c r="C629" s="125" t="s">
        <v>367</v>
      </c>
      <c r="D629" s="139" t="s">
        <v>509</v>
      </c>
      <c r="E629" s="125"/>
      <c r="F629" s="125"/>
      <c r="G629" s="125"/>
      <c r="H629" s="125"/>
      <c r="I629" s="139"/>
      <c r="J629" s="140"/>
      <c r="K629" s="140"/>
      <c r="L629" s="140"/>
      <c r="M629" s="172"/>
      <c r="N629" s="140"/>
      <c r="O629" s="140"/>
      <c r="P629" s="85"/>
      <c r="Q629" s="85"/>
    </row>
    <row r="630" spans="1:21" ht="15.75" customHeight="1" x14ac:dyDescent="0.3">
      <c r="A630" s="141"/>
      <c r="B630" s="143"/>
      <c r="C630" s="125" t="s">
        <v>367</v>
      </c>
      <c r="D630" s="139" t="s">
        <v>405</v>
      </c>
      <c r="E630" s="125"/>
      <c r="F630" s="125"/>
      <c r="G630" s="125"/>
      <c r="H630" s="125"/>
      <c r="I630" s="139"/>
      <c r="J630" s="140"/>
      <c r="K630" s="140"/>
      <c r="L630" s="140"/>
      <c r="M630" s="172"/>
      <c r="N630" s="140"/>
      <c r="O630" s="140"/>
      <c r="P630" s="85"/>
      <c r="Q630" s="85"/>
    </row>
    <row r="632" spans="1:21" ht="15.75" customHeight="1" x14ac:dyDescent="0.3">
      <c r="B632" s="14"/>
      <c r="C632" s="14"/>
    </row>
    <row r="633" spans="1:21" ht="15.75" customHeight="1" x14ac:dyDescent="0.3">
      <c r="B633" s="14"/>
      <c r="C633" s="14"/>
    </row>
  </sheetData>
  <autoFilter ref="A1:W618"/>
  <sortState ref="A2:T617">
    <sortCondition ref="A2:A617"/>
    <sortCondition ref="J2:J617"/>
    <sortCondition ref="I2:I617"/>
  </sortState>
  <printOptions horizontalCentered="1"/>
  <pageMargins left="0.25" right="0.25" top="1" bottom="0.4" header="0.65" footer="0.2"/>
  <pageSetup paperSize="5" scale="90" fitToHeight="0" orientation="landscape" r:id="rId1"/>
  <headerFooter>
    <oddHeader xml:space="preserve">&amp;C&amp;"Arial Black,Bold"&amp;12District School Board of Pasco County Twelve Year Capital Plan  2013-2025
</oddHeader>
    <oddFooter>&amp;LSorted by School/Project Description&amp;CRevised 3-3-2014&amp;RPage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3"/>
  <sheetViews>
    <sheetView workbookViewId="0">
      <selection activeCell="B3" sqref="B3"/>
    </sheetView>
  </sheetViews>
  <sheetFormatPr defaultRowHeight="14.4" x14ac:dyDescent="0.3"/>
  <cols>
    <col min="1" max="1" width="24.109375" customWidth="1"/>
    <col min="2" max="2" width="17.88671875" customWidth="1"/>
    <col min="3" max="3" width="7" customWidth="1"/>
    <col min="4" max="4" width="7" bestFit="1" customWidth="1"/>
    <col min="5" max="6" width="7" customWidth="1"/>
    <col min="7" max="8" width="7" bestFit="1" customWidth="1"/>
    <col min="9" max="9" width="7" customWidth="1"/>
    <col min="10" max="10" width="6" bestFit="1" customWidth="1"/>
    <col min="11" max="11" width="7" bestFit="1" customWidth="1"/>
    <col min="12" max="12" width="7" customWidth="1"/>
    <col min="13" max="13" width="7" bestFit="1" customWidth="1"/>
    <col min="14" max="14" width="7" customWidth="1"/>
    <col min="15" max="15" width="6" bestFit="1" customWidth="1"/>
    <col min="16" max="17" width="7" customWidth="1"/>
    <col min="18" max="18" width="7" bestFit="1" customWidth="1"/>
    <col min="19" max="19" width="7" customWidth="1"/>
    <col min="20" max="20" width="6" bestFit="1" customWidth="1"/>
    <col min="21" max="21" width="8" bestFit="1" customWidth="1"/>
    <col min="22" max="22" width="7" bestFit="1" customWidth="1"/>
    <col min="23" max="23" width="7" customWidth="1"/>
    <col min="24" max="24" width="7" bestFit="1" customWidth="1"/>
    <col min="25" max="26" width="7" customWidth="1"/>
    <col min="27" max="27" width="6" customWidth="1"/>
    <col min="28" max="29" width="7" customWidth="1"/>
    <col min="30" max="30" width="7" bestFit="1" customWidth="1"/>
    <col min="31" max="31" width="12" bestFit="1" customWidth="1"/>
    <col min="32" max="33" width="7" customWidth="1"/>
    <col min="34" max="34" width="9" bestFit="1" customWidth="1"/>
    <col min="35" max="35" width="7" customWidth="1"/>
    <col min="36" max="36" width="7" bestFit="1" customWidth="1"/>
    <col min="37" max="37" width="7" customWidth="1"/>
    <col min="38" max="39" width="8" customWidth="1"/>
    <col min="40" max="40" width="8" bestFit="1" customWidth="1"/>
    <col min="41" max="42" width="7" customWidth="1"/>
    <col min="43" max="43" width="8" bestFit="1" customWidth="1"/>
    <col min="44" max="44" width="7" customWidth="1"/>
    <col min="45" max="45" width="7" bestFit="1" customWidth="1"/>
    <col min="46" max="46" width="7" customWidth="1"/>
    <col min="47" max="47" width="5" customWidth="1"/>
    <col min="48" max="48" width="8" bestFit="1" customWidth="1"/>
    <col min="49" max="49" width="12" bestFit="1" customWidth="1"/>
    <col min="50" max="51" width="8" bestFit="1" customWidth="1"/>
    <col min="52" max="52" width="9" bestFit="1" customWidth="1"/>
    <col min="53" max="53" width="7" bestFit="1" customWidth="1"/>
    <col min="54" max="54" width="9" bestFit="1" customWidth="1"/>
    <col min="55" max="55" width="7" bestFit="1" customWidth="1"/>
    <col min="56" max="57" width="11.33203125" bestFit="1" customWidth="1"/>
    <col min="58" max="58" width="8" customWidth="1"/>
    <col min="59" max="59" width="10" customWidth="1"/>
    <col min="60" max="66" width="12" customWidth="1"/>
    <col min="67" max="67" width="11" customWidth="1"/>
    <col min="68" max="68" width="12" customWidth="1"/>
    <col min="69" max="69" width="11" customWidth="1"/>
    <col min="70" max="71" width="12" customWidth="1"/>
    <col min="72" max="72" width="8" customWidth="1"/>
    <col min="73" max="75" width="12" customWidth="1"/>
    <col min="76" max="76" width="9" customWidth="1"/>
    <col min="77" max="78" width="12" customWidth="1"/>
    <col min="79" max="79" width="6" customWidth="1"/>
    <col min="80" max="80" width="11" customWidth="1"/>
    <col min="81" max="83" width="8" customWidth="1"/>
    <col min="84" max="84" width="12" customWidth="1"/>
    <col min="85" max="85" width="7" customWidth="1"/>
    <col min="86" max="86" width="12" customWidth="1"/>
    <col min="87" max="88" width="7" customWidth="1"/>
    <col min="89" max="89" width="8" customWidth="1"/>
    <col min="90" max="90" width="6" customWidth="1"/>
    <col min="91" max="91" width="7" customWidth="1"/>
    <col min="92" max="92" width="8" customWidth="1"/>
    <col min="93" max="93" width="12" customWidth="1"/>
    <col min="94" max="94" width="9" customWidth="1"/>
    <col min="95" max="95" width="8" customWidth="1"/>
    <col min="96" max="96" width="11" customWidth="1"/>
    <col min="97" max="97" width="9" customWidth="1"/>
    <col min="98" max="98" width="8" customWidth="1"/>
    <col min="99" max="100" width="12" customWidth="1"/>
    <col min="101" max="101" width="12" bestFit="1" customWidth="1"/>
  </cols>
  <sheetData>
    <row r="1" spans="1:49" x14ac:dyDescent="0.3">
      <c r="A1" s="179" t="s">
        <v>103</v>
      </c>
      <c r="B1" s="7">
        <v>1</v>
      </c>
    </row>
    <row r="2" spans="1:49" x14ac:dyDescent="0.3">
      <c r="A2" s="179" t="s">
        <v>452</v>
      </c>
      <c r="B2" s="14" t="s">
        <v>722</v>
      </c>
    </row>
    <row r="3" spans="1:49" x14ac:dyDescent="0.3">
      <c r="A3" s="179" t="s">
        <v>555</v>
      </c>
      <c r="B3" s="14" t="s">
        <v>668</v>
      </c>
    </row>
    <row r="5" spans="1:49" x14ac:dyDescent="0.3">
      <c r="A5" s="179" t="s">
        <v>667</v>
      </c>
      <c r="B5" s="179" t="s">
        <v>666</v>
      </c>
    </row>
    <row r="6" spans="1:49" x14ac:dyDescent="0.3">
      <c r="A6" s="179" t="s">
        <v>664</v>
      </c>
      <c r="B6" s="14" t="s">
        <v>53</v>
      </c>
      <c r="C6" s="14" t="s">
        <v>77</v>
      </c>
      <c r="D6" s="14" t="s">
        <v>69</v>
      </c>
      <c r="E6" s="14" t="s">
        <v>21</v>
      </c>
      <c r="F6" s="14" t="s">
        <v>51</v>
      </c>
      <c r="G6" s="14" t="s">
        <v>83</v>
      </c>
      <c r="H6" s="14" t="s">
        <v>37</v>
      </c>
      <c r="I6" s="14" t="s">
        <v>96</v>
      </c>
      <c r="J6" s="14" t="s">
        <v>54</v>
      </c>
      <c r="K6" s="14" t="s">
        <v>73</v>
      </c>
      <c r="L6" s="14" t="s">
        <v>46</v>
      </c>
      <c r="M6" s="14" t="s">
        <v>48</v>
      </c>
      <c r="N6" s="14" t="s">
        <v>29</v>
      </c>
      <c r="O6" s="14" t="s">
        <v>84</v>
      </c>
      <c r="P6" s="14" t="s">
        <v>80</v>
      </c>
      <c r="Q6" s="14" t="s">
        <v>71</v>
      </c>
      <c r="R6" s="14" t="s">
        <v>43</v>
      </c>
      <c r="S6" s="14" t="s">
        <v>63</v>
      </c>
      <c r="T6" s="14" t="s">
        <v>65</v>
      </c>
      <c r="U6" s="14" t="s">
        <v>16</v>
      </c>
      <c r="V6" s="14" t="s">
        <v>28</v>
      </c>
      <c r="W6" s="14" t="s">
        <v>58</v>
      </c>
      <c r="X6" s="14" t="s">
        <v>19</v>
      </c>
      <c r="Y6" s="14" t="s">
        <v>68</v>
      </c>
      <c r="Z6" s="14" t="s">
        <v>90</v>
      </c>
      <c r="AA6" s="14" t="s">
        <v>30</v>
      </c>
      <c r="AB6" s="14" t="s">
        <v>60</v>
      </c>
      <c r="AC6" s="14" t="s">
        <v>61</v>
      </c>
      <c r="AD6" s="14" t="s">
        <v>50</v>
      </c>
      <c r="AE6" s="14" t="s">
        <v>36</v>
      </c>
      <c r="AF6" s="14" t="s">
        <v>70</v>
      </c>
      <c r="AG6" s="14" t="s">
        <v>24</v>
      </c>
      <c r="AH6" s="14" t="s">
        <v>42</v>
      </c>
      <c r="AI6" s="14" t="s">
        <v>14</v>
      </c>
      <c r="AJ6" s="14" t="s">
        <v>57</v>
      </c>
      <c r="AK6" s="14" t="s">
        <v>34</v>
      </c>
      <c r="AL6" s="14" t="s">
        <v>56</v>
      </c>
      <c r="AM6" s="14" t="s">
        <v>59</v>
      </c>
      <c r="AN6" s="14" t="s">
        <v>47</v>
      </c>
      <c r="AO6" s="14" t="s">
        <v>95</v>
      </c>
      <c r="AP6" s="14" t="s">
        <v>41</v>
      </c>
      <c r="AQ6" s="14" t="s">
        <v>45</v>
      </c>
      <c r="AR6" s="14" t="s">
        <v>64</v>
      </c>
      <c r="AS6" s="14" t="s">
        <v>44</v>
      </c>
      <c r="AT6" s="14" t="s">
        <v>67</v>
      </c>
      <c r="AU6" s="14" t="s">
        <v>38</v>
      </c>
      <c r="AV6" s="14" t="s">
        <v>633</v>
      </c>
      <c r="AW6" s="14" t="s">
        <v>665</v>
      </c>
    </row>
    <row r="7" spans="1:49" x14ac:dyDescent="0.3">
      <c r="A7" s="7" t="s">
        <v>576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</row>
    <row r="8" spans="1:49" x14ac:dyDescent="0.3">
      <c r="A8" s="7" t="s">
        <v>565</v>
      </c>
      <c r="B8" s="180"/>
      <c r="C8" s="180"/>
      <c r="D8" s="180"/>
      <c r="E8" s="180"/>
      <c r="F8" s="180"/>
      <c r="G8" s="180">
        <v>75000</v>
      </c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>
        <v>75000</v>
      </c>
    </row>
    <row r="9" spans="1:49" x14ac:dyDescent="0.3">
      <c r="A9" s="7" t="s">
        <v>580</v>
      </c>
      <c r="B9" s="180"/>
      <c r="C9" s="180"/>
      <c r="D9" s="180"/>
      <c r="E9" s="180"/>
      <c r="F9" s="180"/>
      <c r="G9" s="180">
        <v>150000</v>
      </c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>
        <v>150000</v>
      </c>
    </row>
    <row r="10" spans="1:49" x14ac:dyDescent="0.3">
      <c r="A10" s="7" t="s">
        <v>584</v>
      </c>
      <c r="B10" s="180"/>
      <c r="C10" s="180"/>
      <c r="D10" s="180">
        <v>650000</v>
      </c>
      <c r="E10" s="180"/>
      <c r="F10" s="180">
        <v>425000</v>
      </c>
      <c r="G10" s="180"/>
      <c r="H10" s="180"/>
      <c r="I10" s="180"/>
      <c r="J10" s="180"/>
      <c r="K10" s="180"/>
      <c r="L10" s="180"/>
      <c r="M10" s="180"/>
      <c r="N10" s="180"/>
      <c r="O10" s="180"/>
      <c r="P10" s="180">
        <v>425000</v>
      </c>
      <c r="Q10" s="180"/>
      <c r="R10" s="180">
        <v>425000</v>
      </c>
      <c r="S10" s="180">
        <v>425000</v>
      </c>
      <c r="T10" s="180"/>
      <c r="U10" s="180"/>
      <c r="V10" s="180">
        <v>425000</v>
      </c>
      <c r="W10" s="180"/>
      <c r="X10" s="180">
        <v>425000</v>
      </c>
      <c r="Y10" s="180"/>
      <c r="Z10" s="180">
        <v>425000</v>
      </c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>
        <v>800000</v>
      </c>
      <c r="AN10" s="180">
        <v>425000</v>
      </c>
      <c r="AO10" s="180"/>
      <c r="AP10" s="180"/>
      <c r="AQ10" s="180"/>
      <c r="AR10" s="180"/>
      <c r="AS10" s="180"/>
      <c r="AT10" s="180"/>
      <c r="AU10" s="180"/>
      <c r="AV10" s="180"/>
      <c r="AW10" s="180">
        <v>4850000</v>
      </c>
    </row>
    <row r="11" spans="1:49" x14ac:dyDescent="0.3">
      <c r="A11" s="7" t="s">
        <v>603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>
        <v>20000</v>
      </c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>
        <v>20000</v>
      </c>
    </row>
    <row r="12" spans="1:49" x14ac:dyDescent="0.3">
      <c r="A12" s="7" t="s">
        <v>586</v>
      </c>
      <c r="B12" s="180"/>
      <c r="C12" s="180">
        <v>100000</v>
      </c>
      <c r="D12" s="180"/>
      <c r="E12" s="180">
        <v>100000</v>
      </c>
      <c r="F12" s="180"/>
      <c r="G12" s="180"/>
      <c r="H12" s="180">
        <v>100000</v>
      </c>
      <c r="I12" s="180">
        <v>125000</v>
      </c>
      <c r="J12" s="180">
        <v>10000</v>
      </c>
      <c r="K12" s="180">
        <v>100000</v>
      </c>
      <c r="L12" s="180">
        <v>150000</v>
      </c>
      <c r="M12" s="180"/>
      <c r="N12" s="180">
        <v>100000</v>
      </c>
      <c r="O12" s="180">
        <v>51000</v>
      </c>
      <c r="P12" s="180"/>
      <c r="Q12" s="180">
        <v>125000</v>
      </c>
      <c r="R12" s="180"/>
      <c r="S12" s="180">
        <v>100000</v>
      </c>
      <c r="T12" s="180">
        <v>40000</v>
      </c>
      <c r="U12" s="180">
        <v>125000</v>
      </c>
      <c r="V12" s="180">
        <v>100000</v>
      </c>
      <c r="W12" s="180">
        <v>100000</v>
      </c>
      <c r="X12" s="180">
        <v>100000</v>
      </c>
      <c r="Y12" s="180">
        <v>100000</v>
      </c>
      <c r="Z12" s="180">
        <v>100000</v>
      </c>
      <c r="AA12" s="180"/>
      <c r="AB12" s="180">
        <v>150000</v>
      </c>
      <c r="AC12" s="180">
        <v>125000</v>
      </c>
      <c r="AD12" s="180">
        <v>100000</v>
      </c>
      <c r="AE12" s="180">
        <v>150000</v>
      </c>
      <c r="AF12" s="180"/>
      <c r="AG12" s="180">
        <v>100000</v>
      </c>
      <c r="AH12" s="180"/>
      <c r="AI12" s="180">
        <v>100000</v>
      </c>
      <c r="AJ12" s="180">
        <v>100000</v>
      </c>
      <c r="AK12" s="180">
        <v>100000</v>
      </c>
      <c r="AL12" s="180"/>
      <c r="AM12" s="180"/>
      <c r="AN12" s="180">
        <v>100000</v>
      </c>
      <c r="AO12" s="180">
        <v>125000</v>
      </c>
      <c r="AP12" s="180">
        <v>100000</v>
      </c>
      <c r="AQ12" s="180"/>
      <c r="AR12" s="180">
        <v>100000</v>
      </c>
      <c r="AS12" s="180">
        <v>100000</v>
      </c>
      <c r="AT12" s="180">
        <v>100000</v>
      </c>
      <c r="AU12" s="180"/>
      <c r="AV12" s="180"/>
      <c r="AW12" s="180">
        <v>3276000</v>
      </c>
    </row>
    <row r="13" spans="1:49" x14ac:dyDescent="0.3">
      <c r="A13" s="7" t="s">
        <v>645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>
        <v>7785000</v>
      </c>
      <c r="AW13" s="180">
        <v>7785000</v>
      </c>
    </row>
    <row r="14" spans="1:49" x14ac:dyDescent="0.3">
      <c r="A14" s="7" t="s">
        <v>569</v>
      </c>
      <c r="B14" s="180"/>
      <c r="C14" s="180"/>
      <c r="D14" s="180"/>
      <c r="E14" s="180"/>
      <c r="F14" s="180"/>
      <c r="G14" s="180"/>
      <c r="H14" s="180"/>
      <c r="I14" s="180">
        <v>70000</v>
      </c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>
        <v>70000</v>
      </c>
    </row>
    <row r="15" spans="1:49" x14ac:dyDescent="0.3">
      <c r="A15" s="7" t="s">
        <v>595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>
        <v>708000</v>
      </c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>
        <v>50000</v>
      </c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>
        <v>758000</v>
      </c>
    </row>
    <row r="16" spans="1:49" x14ac:dyDescent="0.3">
      <c r="A16" s="7" t="s">
        <v>567</v>
      </c>
      <c r="B16" s="180"/>
      <c r="C16" s="180"/>
      <c r="D16" s="180"/>
      <c r="E16" s="180"/>
      <c r="F16" s="180"/>
      <c r="G16" s="180">
        <v>350000</v>
      </c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>
        <v>2800000</v>
      </c>
      <c r="AM16" s="180">
        <v>2200000</v>
      </c>
      <c r="AN16" s="180"/>
      <c r="AO16" s="180"/>
      <c r="AP16" s="180"/>
      <c r="AQ16" s="180">
        <v>1000000</v>
      </c>
      <c r="AR16" s="180"/>
      <c r="AS16" s="180"/>
      <c r="AT16" s="180"/>
      <c r="AU16" s="180"/>
      <c r="AV16" s="180"/>
      <c r="AW16" s="180">
        <v>6350000</v>
      </c>
    </row>
    <row r="17" spans="1:49" x14ac:dyDescent="0.3">
      <c r="A17" s="7" t="s">
        <v>591</v>
      </c>
      <c r="B17" s="180"/>
      <c r="C17" s="180"/>
      <c r="D17" s="180"/>
      <c r="E17" s="180"/>
      <c r="F17" s="180"/>
      <c r="G17" s="180">
        <v>0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>
        <v>0</v>
      </c>
    </row>
    <row r="18" spans="1:49" x14ac:dyDescent="0.3">
      <c r="A18" s="7" t="s">
        <v>602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>
        <v>25000</v>
      </c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>
        <v>25000</v>
      </c>
    </row>
    <row r="19" spans="1:49" x14ac:dyDescent="0.3">
      <c r="A19" s="7" t="s">
        <v>563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>
        <v>1000000</v>
      </c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>
        <v>300000</v>
      </c>
      <c r="AG19" s="180">
        <v>300000</v>
      </c>
      <c r="AH19" s="180"/>
      <c r="AI19" s="180"/>
      <c r="AJ19" s="180"/>
      <c r="AK19" s="180"/>
      <c r="AL19" s="180">
        <v>900000</v>
      </c>
      <c r="AM19" s="180"/>
      <c r="AN19" s="180">
        <v>500000</v>
      </c>
      <c r="AO19" s="180"/>
      <c r="AP19" s="180"/>
      <c r="AQ19" s="180"/>
      <c r="AR19" s="180"/>
      <c r="AS19" s="180"/>
      <c r="AT19" s="180"/>
      <c r="AU19" s="180"/>
      <c r="AV19" s="180"/>
      <c r="AW19" s="180">
        <v>3000000</v>
      </c>
    </row>
    <row r="20" spans="1:49" x14ac:dyDescent="0.3">
      <c r="A20" s="7" t="s">
        <v>562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>
        <v>57881</v>
      </c>
      <c r="X20" s="180"/>
      <c r="Y20" s="180"/>
      <c r="Z20" s="180"/>
      <c r="AA20" s="180"/>
      <c r="AB20" s="180"/>
      <c r="AC20" s="180"/>
      <c r="AD20" s="180"/>
      <c r="AE20" s="180">
        <v>942462.72499999986</v>
      </c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>
        <v>1000343.7249999999</v>
      </c>
    </row>
    <row r="21" spans="1:49" x14ac:dyDescent="0.3">
      <c r="A21" s="7" t="s">
        <v>560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>
        <v>20600000</v>
      </c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>
        <v>20600000</v>
      </c>
    </row>
    <row r="22" spans="1:49" x14ac:dyDescent="0.3">
      <c r="A22" s="7" t="s">
        <v>598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</row>
    <row r="23" spans="1:49" x14ac:dyDescent="0.3">
      <c r="A23" s="7" t="s">
        <v>665</v>
      </c>
      <c r="B23" s="180"/>
      <c r="C23" s="180">
        <v>100000</v>
      </c>
      <c r="D23" s="180">
        <v>650000</v>
      </c>
      <c r="E23" s="180">
        <v>100000</v>
      </c>
      <c r="F23" s="180">
        <v>425000</v>
      </c>
      <c r="G23" s="180">
        <v>575000</v>
      </c>
      <c r="H23" s="180">
        <v>100000</v>
      </c>
      <c r="I23" s="180">
        <v>195000</v>
      </c>
      <c r="J23" s="180">
        <v>10000</v>
      </c>
      <c r="K23" s="180">
        <v>100000</v>
      </c>
      <c r="L23" s="180">
        <v>150000</v>
      </c>
      <c r="M23" s="180">
        <v>708000</v>
      </c>
      <c r="N23" s="180">
        <v>100000</v>
      </c>
      <c r="O23" s="180">
        <v>51000</v>
      </c>
      <c r="P23" s="180">
        <v>425000</v>
      </c>
      <c r="Q23" s="180">
        <v>125000</v>
      </c>
      <c r="R23" s="180">
        <v>445000</v>
      </c>
      <c r="S23" s="180">
        <v>525000</v>
      </c>
      <c r="T23" s="180">
        <v>40000</v>
      </c>
      <c r="U23" s="180">
        <v>1125000</v>
      </c>
      <c r="V23" s="180">
        <v>525000</v>
      </c>
      <c r="W23" s="180">
        <v>157881</v>
      </c>
      <c r="X23" s="180">
        <v>525000</v>
      </c>
      <c r="Y23" s="180">
        <v>100000</v>
      </c>
      <c r="Z23" s="180">
        <v>525000</v>
      </c>
      <c r="AA23" s="180">
        <v>25000</v>
      </c>
      <c r="AB23" s="180">
        <v>200000</v>
      </c>
      <c r="AC23" s="180">
        <v>125000</v>
      </c>
      <c r="AD23" s="180">
        <v>100000</v>
      </c>
      <c r="AE23" s="180">
        <v>1092462.7249999999</v>
      </c>
      <c r="AF23" s="180">
        <v>300000</v>
      </c>
      <c r="AG23" s="180">
        <v>400000</v>
      </c>
      <c r="AH23" s="180">
        <v>20600000</v>
      </c>
      <c r="AI23" s="180">
        <v>100000</v>
      </c>
      <c r="AJ23" s="180">
        <v>100000</v>
      </c>
      <c r="AK23" s="180">
        <v>100000</v>
      </c>
      <c r="AL23" s="180">
        <v>3700000</v>
      </c>
      <c r="AM23" s="180">
        <v>3000000</v>
      </c>
      <c r="AN23" s="180">
        <v>1025000</v>
      </c>
      <c r="AO23" s="180">
        <v>125000</v>
      </c>
      <c r="AP23" s="180">
        <v>100000</v>
      </c>
      <c r="AQ23" s="180">
        <v>1000000</v>
      </c>
      <c r="AR23" s="180">
        <v>100000</v>
      </c>
      <c r="AS23" s="180">
        <v>100000</v>
      </c>
      <c r="AT23" s="180">
        <v>100000</v>
      </c>
      <c r="AU23" s="180"/>
      <c r="AV23" s="180">
        <v>7785000</v>
      </c>
      <c r="AW23" s="180">
        <v>47959343.725000001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65"/>
  <sheetViews>
    <sheetView topLeftCell="A4" workbookViewId="0">
      <selection activeCell="E18" sqref="E18"/>
    </sheetView>
  </sheetViews>
  <sheetFormatPr defaultRowHeight="14.4" x14ac:dyDescent="0.3"/>
  <cols>
    <col min="1" max="1" width="22.44140625" bestFit="1" customWidth="1"/>
    <col min="2" max="2" width="8.44140625" customWidth="1"/>
    <col min="3" max="3" width="24.88671875" bestFit="1" customWidth="1"/>
    <col min="4" max="5" width="13.5546875" customWidth="1"/>
    <col min="6" max="64" width="13.5546875" bestFit="1" customWidth="1"/>
    <col min="65" max="65" width="11.33203125" customWidth="1"/>
    <col min="66" max="69" width="13.5546875" bestFit="1" customWidth="1"/>
    <col min="70" max="70" width="11.33203125" bestFit="1" customWidth="1"/>
    <col min="71" max="100" width="13.5546875" bestFit="1" customWidth="1"/>
    <col min="101" max="101" width="13.5546875" customWidth="1"/>
    <col min="102" max="102" width="12" bestFit="1" customWidth="1"/>
  </cols>
  <sheetData>
    <row r="1" spans="1:65" x14ac:dyDescent="0.3">
      <c r="A1" s="179" t="s">
        <v>333</v>
      </c>
      <c r="B1" s="14" t="s">
        <v>668</v>
      </c>
    </row>
    <row r="2" spans="1:65" x14ac:dyDescent="0.3">
      <c r="A2" s="179" t="s">
        <v>454</v>
      </c>
      <c r="B2" s="14" t="s">
        <v>668</v>
      </c>
    </row>
    <row r="3" spans="1:65" x14ac:dyDescent="0.3">
      <c r="A3" s="179" t="s">
        <v>103</v>
      </c>
      <c r="B3" s="14" t="s">
        <v>668</v>
      </c>
    </row>
    <row r="5" spans="1:65" x14ac:dyDescent="0.3">
      <c r="A5" s="179" t="s">
        <v>669</v>
      </c>
      <c r="D5" s="179" t="s">
        <v>99</v>
      </c>
    </row>
    <row r="6" spans="1:65" x14ac:dyDescent="0.3">
      <c r="A6" s="179" t="s">
        <v>554</v>
      </c>
      <c r="B6" s="179" t="s">
        <v>452</v>
      </c>
      <c r="C6" s="179" t="s">
        <v>555</v>
      </c>
      <c r="D6" s="14" t="s">
        <v>627</v>
      </c>
      <c r="E6" s="14" t="s">
        <v>22</v>
      </c>
      <c r="F6" s="14" t="s">
        <v>53</v>
      </c>
      <c r="G6" s="14" t="s">
        <v>77</v>
      </c>
      <c r="H6" s="14" t="s">
        <v>69</v>
      </c>
      <c r="I6" s="14" t="s">
        <v>25</v>
      </c>
      <c r="J6" s="14" t="s">
        <v>51</v>
      </c>
      <c r="K6" s="14" t="s">
        <v>83</v>
      </c>
      <c r="L6" s="14" t="s">
        <v>96</v>
      </c>
      <c r="M6" s="14" t="s">
        <v>46</v>
      </c>
      <c r="N6" s="14" t="s">
        <v>18</v>
      </c>
      <c r="O6" s="14" t="s">
        <v>48</v>
      </c>
      <c r="P6" s="14" t="s">
        <v>78</v>
      </c>
      <c r="Q6" s="14" t="s">
        <v>84</v>
      </c>
      <c r="R6" s="14" t="s">
        <v>80</v>
      </c>
      <c r="S6" s="14" t="s">
        <v>33</v>
      </c>
      <c r="T6" s="14" t="s">
        <v>72</v>
      </c>
      <c r="U6" s="14" t="s">
        <v>71</v>
      </c>
      <c r="V6" s="14" t="s">
        <v>86</v>
      </c>
      <c r="W6" s="14" t="s">
        <v>85</v>
      </c>
      <c r="X6" s="14" t="s">
        <v>295</v>
      </c>
      <c r="Y6" s="14" t="s">
        <v>66</v>
      </c>
      <c r="Z6" s="14" t="s">
        <v>31</v>
      </c>
      <c r="AA6" s="14" t="s">
        <v>391</v>
      </c>
      <c r="AB6" s="14" t="s">
        <v>20</v>
      </c>
      <c r="AC6" s="14" t="s">
        <v>40</v>
      </c>
      <c r="AD6" s="14" t="s">
        <v>32</v>
      </c>
      <c r="AE6" s="14" t="s">
        <v>65</v>
      </c>
      <c r="AF6" s="14" t="s">
        <v>16</v>
      </c>
      <c r="AG6" s="14" t="s">
        <v>28</v>
      </c>
      <c r="AH6" s="14" t="s">
        <v>58</v>
      </c>
      <c r="AI6" s="14" t="s">
        <v>30</v>
      </c>
      <c r="AJ6" s="14" t="s">
        <v>81</v>
      </c>
      <c r="AK6" s="14" t="s">
        <v>60</v>
      </c>
      <c r="AL6" s="14" t="s">
        <v>50</v>
      </c>
      <c r="AM6" s="14" t="s">
        <v>70</v>
      </c>
      <c r="AN6" s="14" t="s">
        <v>42</v>
      </c>
      <c r="AO6" s="14" t="s">
        <v>14</v>
      </c>
      <c r="AP6" s="14" t="s">
        <v>34</v>
      </c>
      <c r="AQ6" s="14" t="s">
        <v>56</v>
      </c>
      <c r="AR6" s="14" t="s">
        <v>17</v>
      </c>
      <c r="AS6" s="14" t="s">
        <v>95</v>
      </c>
      <c r="AT6" s="14" t="s">
        <v>45</v>
      </c>
      <c r="AU6" s="14" t="s">
        <v>398</v>
      </c>
      <c r="AV6" s="14" t="s">
        <v>619</v>
      </c>
      <c r="AW6" s="14" t="s">
        <v>652</v>
      </c>
      <c r="AX6" s="14" t="s">
        <v>638</v>
      </c>
      <c r="AY6" s="14" t="s">
        <v>636</v>
      </c>
      <c r="AZ6" s="14" t="s">
        <v>635</v>
      </c>
      <c r="BA6" s="14" t="s">
        <v>621</v>
      </c>
      <c r="BB6" s="14" t="s">
        <v>74</v>
      </c>
      <c r="BC6" s="14" t="s">
        <v>75</v>
      </c>
      <c r="BD6" s="14" t="s">
        <v>408</v>
      </c>
      <c r="BE6" s="14" t="s">
        <v>655</v>
      </c>
      <c r="BF6" s="14" t="s">
        <v>589</v>
      </c>
      <c r="BG6" s="14" t="s">
        <v>588</v>
      </c>
      <c r="BH6" s="14" t="s">
        <v>649</v>
      </c>
      <c r="BI6" s="14" t="s">
        <v>633</v>
      </c>
      <c r="BJ6" s="14" t="s">
        <v>648</v>
      </c>
      <c r="BK6" s="14" t="s">
        <v>657</v>
      </c>
      <c r="BL6" s="14" t="s">
        <v>620</v>
      </c>
      <c r="BM6" s="14" t="s">
        <v>665</v>
      </c>
    </row>
    <row r="7" spans="1:65" x14ac:dyDescent="0.3">
      <c r="A7" s="14" t="s">
        <v>628</v>
      </c>
      <c r="B7" s="14" t="s">
        <v>456</v>
      </c>
      <c r="C7" s="14" t="s">
        <v>572</v>
      </c>
      <c r="D7" s="180">
        <v>827000</v>
      </c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>
        <v>827000</v>
      </c>
    </row>
    <row r="8" spans="1:65" x14ac:dyDescent="0.3">
      <c r="C8" s="14" t="s">
        <v>629</v>
      </c>
      <c r="D8" s="180">
        <v>38816856</v>
      </c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>
        <v>38816856</v>
      </c>
    </row>
    <row r="9" spans="1:65" x14ac:dyDescent="0.3">
      <c r="B9" s="14" t="s">
        <v>712</v>
      </c>
      <c r="C9" s="14"/>
      <c r="D9" s="180">
        <v>39643856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>
        <v>39643856</v>
      </c>
    </row>
    <row r="10" spans="1:65" x14ac:dyDescent="0.3">
      <c r="A10" s="14" t="s">
        <v>672</v>
      </c>
      <c r="B10" s="14"/>
      <c r="C10" s="14"/>
      <c r="D10" s="180">
        <v>39643856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>
        <v>39643856</v>
      </c>
    </row>
    <row r="11" spans="1:65" x14ac:dyDescent="0.3">
      <c r="A11" s="14" t="s">
        <v>632</v>
      </c>
      <c r="B11" s="14" t="s">
        <v>456</v>
      </c>
      <c r="C11" s="14" t="s">
        <v>634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>
        <v>100000</v>
      </c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>
        <v>100000</v>
      </c>
    </row>
    <row r="12" spans="1:65" x14ac:dyDescent="0.3">
      <c r="B12" s="14" t="s">
        <v>712</v>
      </c>
      <c r="C12" s="14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>
        <v>100000</v>
      </c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>
        <v>100000</v>
      </c>
    </row>
    <row r="13" spans="1:65" x14ac:dyDescent="0.3">
      <c r="A13" s="14" t="s">
        <v>673</v>
      </c>
      <c r="B13" s="14"/>
      <c r="C13" s="14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>
        <v>100000</v>
      </c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>
        <v>100000</v>
      </c>
    </row>
    <row r="14" spans="1:65" x14ac:dyDescent="0.3">
      <c r="A14" s="14" t="s">
        <v>659</v>
      </c>
      <c r="B14" s="14" t="s">
        <v>456</v>
      </c>
      <c r="C14" s="14" t="s">
        <v>570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>
        <v>200000</v>
      </c>
      <c r="BH14" s="180"/>
      <c r="BI14" s="180"/>
      <c r="BJ14" s="180"/>
      <c r="BK14" s="180"/>
      <c r="BL14" s="180"/>
      <c r="BM14" s="180">
        <v>200000</v>
      </c>
    </row>
    <row r="15" spans="1:65" x14ac:dyDescent="0.3">
      <c r="B15" s="14" t="s">
        <v>712</v>
      </c>
      <c r="C15" s="14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>
        <v>200000</v>
      </c>
      <c r="BH15" s="180"/>
      <c r="BI15" s="180"/>
      <c r="BJ15" s="180"/>
      <c r="BK15" s="180"/>
      <c r="BL15" s="180"/>
      <c r="BM15" s="180">
        <v>200000</v>
      </c>
    </row>
    <row r="16" spans="1:65" x14ac:dyDescent="0.3">
      <c r="A16" s="14" t="s">
        <v>674</v>
      </c>
      <c r="B16" s="14"/>
      <c r="C16" s="14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>
        <v>200000</v>
      </c>
      <c r="BH16" s="180"/>
      <c r="BI16" s="180"/>
      <c r="BJ16" s="180"/>
      <c r="BK16" s="180"/>
      <c r="BL16" s="180"/>
      <c r="BM16" s="180">
        <v>200000</v>
      </c>
    </row>
    <row r="17" spans="1:65" x14ac:dyDescent="0.3">
      <c r="A17" s="14" t="s">
        <v>596</v>
      </c>
      <c r="B17" s="14" t="s">
        <v>456</v>
      </c>
      <c r="C17" s="14" t="s">
        <v>575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>
        <v>15000</v>
      </c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>
        <v>15000</v>
      </c>
    </row>
    <row r="18" spans="1:65" x14ac:dyDescent="0.3">
      <c r="B18" s="14" t="s">
        <v>712</v>
      </c>
      <c r="C18" s="14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>
        <v>15000</v>
      </c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>
        <v>15000</v>
      </c>
    </row>
    <row r="19" spans="1:65" x14ac:dyDescent="0.3">
      <c r="A19" s="14" t="s">
        <v>675</v>
      </c>
      <c r="B19" s="14"/>
      <c r="C19" s="14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>
        <v>15000</v>
      </c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>
        <v>15000</v>
      </c>
    </row>
    <row r="20" spans="1:65" x14ac:dyDescent="0.3">
      <c r="A20" s="14" t="s">
        <v>594</v>
      </c>
      <c r="B20" s="14" t="s">
        <v>456</v>
      </c>
      <c r="C20" s="14" t="s">
        <v>613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>
        <v>60000</v>
      </c>
      <c r="BM20" s="180">
        <v>60000</v>
      </c>
    </row>
    <row r="21" spans="1:65" x14ac:dyDescent="0.3">
      <c r="B21" s="14" t="s">
        <v>712</v>
      </c>
      <c r="C21" s="14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>
        <v>60000</v>
      </c>
      <c r="BM21" s="180">
        <v>60000</v>
      </c>
    </row>
    <row r="22" spans="1:65" x14ac:dyDescent="0.3">
      <c r="A22" s="14" t="s">
        <v>676</v>
      </c>
      <c r="B22" s="14"/>
      <c r="C22" s="14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>
        <v>60000</v>
      </c>
      <c r="BM22" s="180">
        <v>60000</v>
      </c>
    </row>
    <row r="23" spans="1:65" x14ac:dyDescent="0.3">
      <c r="A23" s="14" t="s">
        <v>617</v>
      </c>
      <c r="B23" s="14" t="s">
        <v>456</v>
      </c>
      <c r="C23" s="14" t="s">
        <v>610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>
        <v>100000</v>
      </c>
      <c r="BH23" s="180"/>
      <c r="BI23" s="180"/>
      <c r="BJ23" s="180"/>
      <c r="BK23" s="180"/>
      <c r="BL23" s="180"/>
      <c r="BM23" s="180">
        <v>100000</v>
      </c>
    </row>
    <row r="24" spans="1:65" x14ac:dyDescent="0.3">
      <c r="B24" s="14" t="s">
        <v>712</v>
      </c>
      <c r="C24" s="14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>
        <v>100000</v>
      </c>
      <c r="BH24" s="180"/>
      <c r="BI24" s="180"/>
      <c r="BJ24" s="180"/>
      <c r="BK24" s="180"/>
      <c r="BL24" s="180"/>
      <c r="BM24" s="180">
        <v>100000</v>
      </c>
    </row>
    <row r="25" spans="1:65" x14ac:dyDescent="0.3">
      <c r="A25" s="14" t="s">
        <v>677</v>
      </c>
      <c r="B25" s="14"/>
      <c r="C25" s="14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>
        <v>100000</v>
      </c>
      <c r="BH25" s="180"/>
      <c r="BI25" s="180"/>
      <c r="BJ25" s="180"/>
      <c r="BK25" s="180"/>
      <c r="BL25" s="180"/>
      <c r="BM25" s="180">
        <v>100000</v>
      </c>
    </row>
    <row r="26" spans="1:65" x14ac:dyDescent="0.3">
      <c r="A26" s="14" t="s">
        <v>576</v>
      </c>
      <c r="B26" s="14" t="s">
        <v>456</v>
      </c>
      <c r="C26" s="14" t="s">
        <v>600</v>
      </c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>
        <v>6108</v>
      </c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>
        <v>6108</v>
      </c>
    </row>
    <row r="27" spans="1:65" x14ac:dyDescent="0.3">
      <c r="C27" s="14" t="s">
        <v>583</v>
      </c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>
        <v>6162</v>
      </c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>
        <v>6162</v>
      </c>
    </row>
    <row r="28" spans="1:65" x14ac:dyDescent="0.3">
      <c r="C28" s="14" t="s">
        <v>573</v>
      </c>
      <c r="D28" s="180"/>
      <c r="E28" s="180"/>
      <c r="F28" s="180"/>
      <c r="G28" s="180"/>
      <c r="H28" s="180"/>
      <c r="I28" s="180"/>
      <c r="J28" s="180"/>
      <c r="K28" s="180">
        <v>6053</v>
      </c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>
        <v>6053</v>
      </c>
    </row>
    <row r="29" spans="1:65" x14ac:dyDescent="0.3">
      <c r="C29" s="14" t="s">
        <v>610</v>
      </c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>
        <v>100000</v>
      </c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>
        <v>100000</v>
      </c>
    </row>
    <row r="30" spans="1:65" x14ac:dyDescent="0.3">
      <c r="C30" s="14" t="s">
        <v>601</v>
      </c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>
        <v>468257</v>
      </c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>
        <v>468257</v>
      </c>
    </row>
    <row r="31" spans="1:65" x14ac:dyDescent="0.3">
      <c r="B31" s="14" t="s">
        <v>712</v>
      </c>
      <c r="C31" s="14"/>
      <c r="D31" s="180"/>
      <c r="E31" s="180"/>
      <c r="F31" s="180"/>
      <c r="G31" s="180"/>
      <c r="H31" s="180"/>
      <c r="I31" s="180"/>
      <c r="J31" s="180"/>
      <c r="K31" s="180">
        <v>6053</v>
      </c>
      <c r="L31" s="180"/>
      <c r="M31" s="180"/>
      <c r="N31" s="180"/>
      <c r="O31" s="180"/>
      <c r="P31" s="180"/>
      <c r="Q31" s="180">
        <v>6162</v>
      </c>
      <c r="R31" s="180"/>
      <c r="S31" s="180"/>
      <c r="T31" s="180">
        <v>6108</v>
      </c>
      <c r="U31" s="180"/>
      <c r="V31" s="180">
        <v>468257</v>
      </c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>
        <v>100000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>
        <v>586580</v>
      </c>
    </row>
    <row r="32" spans="1:65" x14ac:dyDescent="0.3">
      <c r="A32" s="14" t="s">
        <v>678</v>
      </c>
      <c r="B32" s="14"/>
      <c r="C32" s="14"/>
      <c r="D32" s="180"/>
      <c r="E32" s="180"/>
      <c r="F32" s="180"/>
      <c r="G32" s="180"/>
      <c r="H32" s="180"/>
      <c r="I32" s="180"/>
      <c r="J32" s="180"/>
      <c r="K32" s="180">
        <v>6053</v>
      </c>
      <c r="L32" s="180"/>
      <c r="M32" s="180"/>
      <c r="N32" s="180"/>
      <c r="O32" s="180"/>
      <c r="P32" s="180"/>
      <c r="Q32" s="180">
        <v>6162</v>
      </c>
      <c r="R32" s="180"/>
      <c r="S32" s="180"/>
      <c r="T32" s="180">
        <v>6108</v>
      </c>
      <c r="U32" s="180"/>
      <c r="V32" s="180">
        <v>468257</v>
      </c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>
        <v>100000</v>
      </c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>
        <v>586580</v>
      </c>
    </row>
    <row r="33" spans="1:65" x14ac:dyDescent="0.3">
      <c r="A33" s="14" t="s">
        <v>565</v>
      </c>
      <c r="B33" s="14" t="s">
        <v>456</v>
      </c>
      <c r="C33" s="14" t="s">
        <v>607</v>
      </c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>
        <v>40000</v>
      </c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>
        <v>40000</v>
      </c>
    </row>
    <row r="34" spans="1:65" x14ac:dyDescent="0.3">
      <c r="C34" s="14" t="s">
        <v>566</v>
      </c>
      <c r="D34" s="180"/>
      <c r="E34" s="180"/>
      <c r="F34" s="180"/>
      <c r="G34" s="180"/>
      <c r="H34" s="180">
        <v>75000</v>
      </c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>
        <v>75000</v>
      </c>
    </row>
    <row r="35" spans="1:65" x14ac:dyDescent="0.3">
      <c r="C35" s="14" t="s">
        <v>606</v>
      </c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>
        <v>75000</v>
      </c>
      <c r="BM35" s="180">
        <v>75000</v>
      </c>
    </row>
    <row r="36" spans="1:65" x14ac:dyDescent="0.3">
      <c r="B36" s="14" t="s">
        <v>712</v>
      </c>
      <c r="C36" s="14"/>
      <c r="D36" s="180"/>
      <c r="E36" s="180"/>
      <c r="F36" s="180"/>
      <c r="G36" s="180"/>
      <c r="H36" s="180">
        <v>75000</v>
      </c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>
        <v>40000</v>
      </c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>
        <v>75000</v>
      </c>
      <c r="BM36" s="180">
        <v>190000</v>
      </c>
    </row>
    <row r="37" spans="1:65" x14ac:dyDescent="0.3">
      <c r="A37" s="14" t="s">
        <v>679</v>
      </c>
      <c r="B37" s="14"/>
      <c r="C37" s="14"/>
      <c r="D37" s="180"/>
      <c r="E37" s="180"/>
      <c r="F37" s="180"/>
      <c r="G37" s="180"/>
      <c r="H37" s="180">
        <v>75000</v>
      </c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>
        <v>40000</v>
      </c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>
        <v>75000</v>
      </c>
      <c r="BM37" s="180">
        <v>190000</v>
      </c>
    </row>
    <row r="38" spans="1:65" x14ac:dyDescent="0.3">
      <c r="A38" s="14" t="s">
        <v>580</v>
      </c>
      <c r="B38" s="14" t="s">
        <v>456</v>
      </c>
      <c r="C38" s="14" t="s">
        <v>613</v>
      </c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>
        <v>16093</v>
      </c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>
        <v>16093</v>
      </c>
    </row>
    <row r="39" spans="1:65" x14ac:dyDescent="0.3">
      <c r="C39" s="14" t="s">
        <v>570</v>
      </c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>
        <v>150000</v>
      </c>
      <c r="BM39" s="180">
        <v>150000</v>
      </c>
    </row>
    <row r="40" spans="1:65" x14ac:dyDescent="0.3">
      <c r="C40" s="14" t="s">
        <v>579</v>
      </c>
      <c r="D40" s="180"/>
      <c r="E40" s="180"/>
      <c r="F40" s="180"/>
      <c r="G40" s="180"/>
      <c r="H40" s="180">
        <v>6366</v>
      </c>
      <c r="I40" s="180"/>
      <c r="J40" s="180"/>
      <c r="K40" s="180"/>
      <c r="L40" s="180"/>
      <c r="M40" s="180">
        <v>35000</v>
      </c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>
        <v>41366</v>
      </c>
    </row>
    <row r="41" spans="1:65" x14ac:dyDescent="0.3">
      <c r="B41" s="14" t="s">
        <v>712</v>
      </c>
      <c r="C41" s="14"/>
      <c r="D41" s="180"/>
      <c r="E41" s="180"/>
      <c r="F41" s="180"/>
      <c r="G41" s="180"/>
      <c r="H41" s="180">
        <v>6366</v>
      </c>
      <c r="I41" s="180"/>
      <c r="J41" s="180"/>
      <c r="K41" s="180"/>
      <c r="L41" s="180"/>
      <c r="M41" s="180">
        <v>35000</v>
      </c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>
        <v>16093</v>
      </c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>
        <v>150000</v>
      </c>
      <c r="BM41" s="180">
        <v>207459</v>
      </c>
    </row>
    <row r="42" spans="1:65" x14ac:dyDescent="0.3">
      <c r="A42" s="14" t="s">
        <v>680</v>
      </c>
      <c r="B42" s="14"/>
      <c r="C42" s="14"/>
      <c r="D42" s="180"/>
      <c r="E42" s="180"/>
      <c r="F42" s="180"/>
      <c r="G42" s="180"/>
      <c r="H42" s="180">
        <v>6366</v>
      </c>
      <c r="I42" s="180"/>
      <c r="J42" s="180"/>
      <c r="K42" s="180"/>
      <c r="L42" s="180"/>
      <c r="M42" s="180">
        <v>35000</v>
      </c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>
        <v>16093</v>
      </c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>
        <v>150000</v>
      </c>
      <c r="BM42" s="180">
        <v>207459</v>
      </c>
    </row>
    <row r="43" spans="1:65" x14ac:dyDescent="0.3">
      <c r="A43" s="14" t="s">
        <v>584</v>
      </c>
      <c r="B43" s="14" t="s">
        <v>456</v>
      </c>
      <c r="C43" s="14" t="s">
        <v>606</v>
      </c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>
        <v>800000</v>
      </c>
      <c r="BK43" s="180"/>
      <c r="BL43" s="180"/>
      <c r="BM43" s="180">
        <v>800000</v>
      </c>
    </row>
    <row r="44" spans="1:65" x14ac:dyDescent="0.3">
      <c r="B44" s="14" t="s">
        <v>712</v>
      </c>
      <c r="C44" s="14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>
        <v>800000</v>
      </c>
      <c r="BK44" s="180"/>
      <c r="BL44" s="180"/>
      <c r="BM44" s="180">
        <v>800000</v>
      </c>
    </row>
    <row r="45" spans="1:65" x14ac:dyDescent="0.3">
      <c r="A45" s="14" t="s">
        <v>681</v>
      </c>
      <c r="B45" s="14"/>
      <c r="C45" s="14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>
        <v>800000</v>
      </c>
      <c r="BK45" s="180"/>
      <c r="BL45" s="180"/>
      <c r="BM45" s="180">
        <v>800000</v>
      </c>
    </row>
    <row r="46" spans="1:65" x14ac:dyDescent="0.3">
      <c r="A46" s="14" t="s">
        <v>618</v>
      </c>
      <c r="B46" s="14" t="s">
        <v>456</v>
      </c>
      <c r="C46" s="14" t="s">
        <v>568</v>
      </c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>
        <v>50000</v>
      </c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>
        <v>50000</v>
      </c>
    </row>
    <row r="47" spans="1:65" x14ac:dyDescent="0.3">
      <c r="C47" s="14" t="s">
        <v>570</v>
      </c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>
        <v>404000</v>
      </c>
      <c r="BH47" s="180"/>
      <c r="BI47" s="180"/>
      <c r="BJ47" s="180"/>
      <c r="BK47" s="180"/>
      <c r="BL47" s="180"/>
      <c r="BM47" s="180">
        <v>404000</v>
      </c>
    </row>
    <row r="48" spans="1:65" x14ac:dyDescent="0.3">
      <c r="C48" s="14" t="s">
        <v>579</v>
      </c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>
        <v>10000</v>
      </c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>
        <v>10000</v>
      </c>
    </row>
    <row r="49" spans="1:65" x14ac:dyDescent="0.3">
      <c r="B49" s="14" t="s">
        <v>712</v>
      </c>
      <c r="C49" s="14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>
        <v>50000</v>
      </c>
      <c r="AW49" s="180"/>
      <c r="AX49" s="180">
        <v>10000</v>
      </c>
      <c r="AY49" s="180"/>
      <c r="AZ49" s="180"/>
      <c r="BA49" s="180"/>
      <c r="BB49" s="180"/>
      <c r="BC49" s="180"/>
      <c r="BD49" s="180"/>
      <c r="BE49" s="180"/>
      <c r="BF49" s="180"/>
      <c r="BG49" s="180">
        <v>404000</v>
      </c>
      <c r="BH49" s="180"/>
      <c r="BI49" s="180"/>
      <c r="BJ49" s="180"/>
      <c r="BK49" s="180"/>
      <c r="BL49" s="180"/>
      <c r="BM49" s="180">
        <v>464000</v>
      </c>
    </row>
    <row r="50" spans="1:65" x14ac:dyDescent="0.3">
      <c r="A50" s="14" t="s">
        <v>682</v>
      </c>
      <c r="B50" s="14"/>
      <c r="C50" s="14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>
        <v>50000</v>
      </c>
      <c r="AW50" s="180"/>
      <c r="AX50" s="180">
        <v>10000</v>
      </c>
      <c r="AY50" s="180"/>
      <c r="AZ50" s="180"/>
      <c r="BA50" s="180"/>
      <c r="BB50" s="180"/>
      <c r="BC50" s="180"/>
      <c r="BD50" s="180"/>
      <c r="BE50" s="180"/>
      <c r="BF50" s="180"/>
      <c r="BG50" s="180">
        <v>404000</v>
      </c>
      <c r="BH50" s="180"/>
      <c r="BI50" s="180"/>
      <c r="BJ50" s="180"/>
      <c r="BK50" s="180"/>
      <c r="BL50" s="180"/>
      <c r="BM50" s="180">
        <v>464000</v>
      </c>
    </row>
    <row r="51" spans="1:65" x14ac:dyDescent="0.3">
      <c r="A51" s="14" t="s">
        <v>603</v>
      </c>
      <c r="B51" s="14" t="s">
        <v>456</v>
      </c>
      <c r="C51" s="14" t="s">
        <v>568</v>
      </c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>
        <v>21000</v>
      </c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>
        <v>21000</v>
      </c>
    </row>
    <row r="52" spans="1:65" x14ac:dyDescent="0.3">
      <c r="B52" s="14" t="s">
        <v>712</v>
      </c>
      <c r="C52" s="14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>
        <v>21000</v>
      </c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>
        <v>21000</v>
      </c>
    </row>
    <row r="53" spans="1:65" x14ac:dyDescent="0.3">
      <c r="A53" s="14" t="s">
        <v>683</v>
      </c>
      <c r="B53" s="14"/>
      <c r="C53" s="14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>
        <v>21000</v>
      </c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>
        <v>21000</v>
      </c>
    </row>
    <row r="54" spans="1:65" x14ac:dyDescent="0.3">
      <c r="A54" s="14" t="s">
        <v>586</v>
      </c>
      <c r="B54" s="14" t="s">
        <v>456</v>
      </c>
      <c r="C54" s="14" t="s">
        <v>572</v>
      </c>
      <c r="D54" s="180"/>
      <c r="E54" s="180"/>
      <c r="F54" s="180"/>
      <c r="G54" s="180"/>
      <c r="H54" s="180"/>
      <c r="I54" s="180">
        <v>100000</v>
      </c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>
        <v>100000</v>
      </c>
      <c r="X54" s="180"/>
      <c r="Y54" s="180"/>
      <c r="Z54" s="180">
        <v>125000</v>
      </c>
      <c r="AA54" s="180"/>
      <c r="AB54" s="180">
        <v>100000</v>
      </c>
      <c r="AC54" s="180"/>
      <c r="AD54" s="180">
        <v>150000</v>
      </c>
      <c r="AE54" s="180"/>
      <c r="AF54" s="180"/>
      <c r="AG54" s="180"/>
      <c r="AH54" s="180"/>
      <c r="AI54" s="180">
        <v>100000</v>
      </c>
      <c r="AJ54" s="180">
        <v>125000</v>
      </c>
      <c r="AK54" s="180"/>
      <c r="AL54" s="180"/>
      <c r="AM54" s="180"/>
      <c r="AN54" s="180"/>
      <c r="AO54" s="180"/>
      <c r="AP54" s="180"/>
      <c r="AQ54" s="180"/>
      <c r="AR54" s="180">
        <v>100000</v>
      </c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>
        <v>900000</v>
      </c>
    </row>
    <row r="55" spans="1:65" x14ac:dyDescent="0.3">
      <c r="B55" s="14" t="s">
        <v>712</v>
      </c>
      <c r="C55" s="14"/>
      <c r="D55" s="180"/>
      <c r="E55" s="180"/>
      <c r="F55" s="180"/>
      <c r="G55" s="180"/>
      <c r="H55" s="180"/>
      <c r="I55" s="180">
        <v>100000</v>
      </c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>
        <v>100000</v>
      </c>
      <c r="X55" s="180"/>
      <c r="Y55" s="180"/>
      <c r="Z55" s="180">
        <v>125000</v>
      </c>
      <c r="AA55" s="180"/>
      <c r="AB55" s="180">
        <v>100000</v>
      </c>
      <c r="AC55" s="180"/>
      <c r="AD55" s="180">
        <v>150000</v>
      </c>
      <c r="AE55" s="180"/>
      <c r="AF55" s="180"/>
      <c r="AG55" s="180"/>
      <c r="AH55" s="180"/>
      <c r="AI55" s="180">
        <v>100000</v>
      </c>
      <c r="AJ55" s="180">
        <v>125000</v>
      </c>
      <c r="AK55" s="180"/>
      <c r="AL55" s="180"/>
      <c r="AM55" s="180"/>
      <c r="AN55" s="180"/>
      <c r="AO55" s="180"/>
      <c r="AP55" s="180"/>
      <c r="AQ55" s="180"/>
      <c r="AR55" s="180">
        <v>100000</v>
      </c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>
        <v>900000</v>
      </c>
    </row>
    <row r="56" spans="1:65" x14ac:dyDescent="0.3">
      <c r="A56" s="14" t="s">
        <v>684</v>
      </c>
      <c r="B56" s="14"/>
      <c r="C56" s="14"/>
      <c r="D56" s="180"/>
      <c r="E56" s="180"/>
      <c r="F56" s="180"/>
      <c r="G56" s="180"/>
      <c r="H56" s="180"/>
      <c r="I56" s="180">
        <v>100000</v>
      </c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>
        <v>100000</v>
      </c>
      <c r="X56" s="180"/>
      <c r="Y56" s="180"/>
      <c r="Z56" s="180">
        <v>125000</v>
      </c>
      <c r="AA56" s="180"/>
      <c r="AB56" s="180">
        <v>100000</v>
      </c>
      <c r="AC56" s="180"/>
      <c r="AD56" s="180">
        <v>150000</v>
      </c>
      <c r="AE56" s="180"/>
      <c r="AF56" s="180"/>
      <c r="AG56" s="180"/>
      <c r="AH56" s="180"/>
      <c r="AI56" s="180">
        <v>100000</v>
      </c>
      <c r="AJ56" s="180">
        <v>125000</v>
      </c>
      <c r="AK56" s="180"/>
      <c r="AL56" s="180"/>
      <c r="AM56" s="180"/>
      <c r="AN56" s="180"/>
      <c r="AO56" s="180"/>
      <c r="AP56" s="180"/>
      <c r="AQ56" s="180"/>
      <c r="AR56" s="180">
        <v>100000</v>
      </c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>
        <v>900000</v>
      </c>
    </row>
    <row r="57" spans="1:65" x14ac:dyDescent="0.3">
      <c r="A57" s="14" t="s">
        <v>571</v>
      </c>
      <c r="B57" s="14" t="s">
        <v>456</v>
      </c>
      <c r="C57" s="14" t="s">
        <v>572</v>
      </c>
      <c r="D57" s="180"/>
      <c r="E57" s="180"/>
      <c r="F57" s="180"/>
      <c r="G57" s="180"/>
      <c r="H57" s="180">
        <v>125000</v>
      </c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>
        <v>125000</v>
      </c>
    </row>
    <row r="58" spans="1:65" x14ac:dyDescent="0.3">
      <c r="B58" s="14" t="s">
        <v>712</v>
      </c>
      <c r="C58" s="14"/>
      <c r="D58" s="180"/>
      <c r="E58" s="180"/>
      <c r="F58" s="180"/>
      <c r="G58" s="180"/>
      <c r="H58" s="180">
        <v>125000</v>
      </c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>
        <v>125000</v>
      </c>
    </row>
    <row r="59" spans="1:65" x14ac:dyDescent="0.3">
      <c r="A59" s="14" t="s">
        <v>685</v>
      </c>
      <c r="B59" s="14"/>
      <c r="C59" s="14"/>
      <c r="D59" s="180"/>
      <c r="E59" s="180"/>
      <c r="F59" s="180"/>
      <c r="G59" s="180"/>
      <c r="H59" s="180">
        <v>125000</v>
      </c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>
        <v>125000</v>
      </c>
    </row>
    <row r="60" spans="1:65" x14ac:dyDescent="0.3">
      <c r="A60" s="14" t="s">
        <v>645</v>
      </c>
      <c r="B60" s="14" t="s">
        <v>456</v>
      </c>
      <c r="C60" s="14" t="s">
        <v>587</v>
      </c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</row>
    <row r="61" spans="1:65" x14ac:dyDescent="0.3">
      <c r="B61" s="14" t="s">
        <v>712</v>
      </c>
      <c r="C61" s="14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</row>
    <row r="62" spans="1:65" x14ac:dyDescent="0.3">
      <c r="A62" s="14" t="s">
        <v>686</v>
      </c>
      <c r="B62" s="14"/>
      <c r="C62" s="14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</row>
    <row r="63" spans="1:65" x14ac:dyDescent="0.3">
      <c r="A63" s="14" t="s">
        <v>569</v>
      </c>
      <c r="B63" s="14" t="s">
        <v>456</v>
      </c>
      <c r="C63" s="14" t="s">
        <v>570</v>
      </c>
      <c r="D63" s="180"/>
      <c r="E63" s="180"/>
      <c r="F63" s="180"/>
      <c r="G63" s="180"/>
      <c r="H63" s="180">
        <v>184638</v>
      </c>
      <c r="I63" s="180"/>
      <c r="J63" s="180">
        <v>80709</v>
      </c>
      <c r="K63" s="180"/>
      <c r="L63" s="180"/>
      <c r="M63" s="180"/>
      <c r="N63" s="180">
        <v>88779</v>
      </c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>
        <v>9879</v>
      </c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>
        <v>364005</v>
      </c>
    </row>
    <row r="64" spans="1:65" x14ac:dyDescent="0.3">
      <c r="B64" s="14" t="s">
        <v>712</v>
      </c>
      <c r="C64" s="14"/>
      <c r="D64" s="180"/>
      <c r="E64" s="180"/>
      <c r="F64" s="180"/>
      <c r="G64" s="180"/>
      <c r="H64" s="180">
        <v>184638</v>
      </c>
      <c r="I64" s="180"/>
      <c r="J64" s="180">
        <v>80709</v>
      </c>
      <c r="K64" s="180"/>
      <c r="L64" s="180"/>
      <c r="M64" s="180"/>
      <c r="N64" s="180">
        <v>88779</v>
      </c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>
        <v>9879</v>
      </c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>
        <v>364005</v>
      </c>
    </row>
    <row r="65" spans="1:65" x14ac:dyDescent="0.3">
      <c r="A65" s="14" t="s">
        <v>687</v>
      </c>
      <c r="B65" s="14"/>
      <c r="C65" s="14"/>
      <c r="D65" s="180"/>
      <c r="E65" s="180"/>
      <c r="F65" s="180"/>
      <c r="G65" s="180"/>
      <c r="H65" s="180">
        <v>184638</v>
      </c>
      <c r="I65" s="180"/>
      <c r="J65" s="180">
        <v>80709</v>
      </c>
      <c r="K65" s="180"/>
      <c r="L65" s="180"/>
      <c r="M65" s="180"/>
      <c r="N65" s="180">
        <v>88779</v>
      </c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>
        <v>9879</v>
      </c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>
        <v>364005</v>
      </c>
    </row>
    <row r="66" spans="1:65" x14ac:dyDescent="0.3">
      <c r="A66" s="14" t="s">
        <v>646</v>
      </c>
      <c r="B66" s="14" t="s">
        <v>456</v>
      </c>
      <c r="C66" s="14" t="s">
        <v>572</v>
      </c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</row>
    <row r="67" spans="1:65" x14ac:dyDescent="0.3">
      <c r="B67" s="14" t="s">
        <v>712</v>
      </c>
      <c r="C67" s="14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</row>
    <row r="68" spans="1:65" x14ac:dyDescent="0.3">
      <c r="A68" s="14" t="s">
        <v>688</v>
      </c>
      <c r="B68" s="14"/>
      <c r="C68" s="14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</row>
    <row r="69" spans="1:65" x14ac:dyDescent="0.3">
      <c r="A69" s="14" t="s">
        <v>622</v>
      </c>
      <c r="B69" s="14" t="s">
        <v>456</v>
      </c>
      <c r="C69" s="14" t="s">
        <v>572</v>
      </c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>
        <v>1700000</v>
      </c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>
        <v>1700000</v>
      </c>
    </row>
    <row r="70" spans="1:65" x14ac:dyDescent="0.3">
      <c r="B70" s="14" t="s">
        <v>712</v>
      </c>
      <c r="C70" s="14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>
        <v>1700000</v>
      </c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>
        <v>1700000</v>
      </c>
    </row>
    <row r="71" spans="1:65" x14ac:dyDescent="0.3">
      <c r="A71" s="14" t="s">
        <v>689</v>
      </c>
      <c r="B71" s="14"/>
      <c r="C71" s="14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>
        <v>1700000</v>
      </c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>
        <v>1700000</v>
      </c>
    </row>
    <row r="72" spans="1:65" x14ac:dyDescent="0.3">
      <c r="A72" s="14" t="s">
        <v>623</v>
      </c>
      <c r="B72" s="14" t="s">
        <v>456</v>
      </c>
      <c r="C72" s="14" t="s">
        <v>624</v>
      </c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</row>
    <row r="73" spans="1:65" x14ac:dyDescent="0.3">
      <c r="B73" s="14" t="s">
        <v>712</v>
      </c>
      <c r="C73" s="14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</row>
    <row r="74" spans="1:65" x14ac:dyDescent="0.3">
      <c r="A74" s="14" t="s">
        <v>690</v>
      </c>
      <c r="B74" s="14"/>
      <c r="C74" s="14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</row>
    <row r="75" spans="1:65" x14ac:dyDescent="0.3">
      <c r="A75" s="14" t="s">
        <v>653</v>
      </c>
      <c r="B75" s="14" t="s">
        <v>456</v>
      </c>
      <c r="C75" s="14" t="s">
        <v>587</v>
      </c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>
        <v>4777563</v>
      </c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>
        <v>4777563</v>
      </c>
    </row>
    <row r="76" spans="1:65" x14ac:dyDescent="0.3">
      <c r="B76" s="14" t="s">
        <v>712</v>
      </c>
      <c r="C76" s="14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>
        <v>4777563</v>
      </c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>
        <v>4777563</v>
      </c>
    </row>
    <row r="77" spans="1:65" x14ac:dyDescent="0.3">
      <c r="A77" s="14" t="s">
        <v>691</v>
      </c>
      <c r="B77" s="14"/>
      <c r="C77" s="14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>
        <v>4777563</v>
      </c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>
        <v>4777563</v>
      </c>
    </row>
    <row r="78" spans="1:65" x14ac:dyDescent="0.3">
      <c r="A78" s="14" t="s">
        <v>656</v>
      </c>
      <c r="B78" s="14" t="s">
        <v>456</v>
      </c>
      <c r="C78" s="14" t="s">
        <v>557</v>
      </c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180"/>
      <c r="BC78" s="180"/>
      <c r="BD78" s="180"/>
      <c r="BE78" s="180"/>
      <c r="BF78" s="180"/>
      <c r="BG78" s="180"/>
      <c r="BH78" s="180"/>
      <c r="BI78" s="180"/>
      <c r="BJ78" s="180"/>
      <c r="BK78" s="180">
        <v>11277535</v>
      </c>
      <c r="BL78" s="180"/>
      <c r="BM78" s="180">
        <v>11277535</v>
      </c>
    </row>
    <row r="79" spans="1:65" x14ac:dyDescent="0.3">
      <c r="B79" s="14" t="s">
        <v>712</v>
      </c>
      <c r="C79" s="14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180"/>
      <c r="BD79" s="180"/>
      <c r="BE79" s="180"/>
      <c r="BF79" s="180"/>
      <c r="BG79" s="180"/>
      <c r="BH79" s="180"/>
      <c r="BI79" s="180"/>
      <c r="BJ79" s="180"/>
      <c r="BK79" s="180">
        <v>11277535</v>
      </c>
      <c r="BL79" s="180"/>
      <c r="BM79" s="180">
        <v>11277535</v>
      </c>
    </row>
    <row r="80" spans="1:65" x14ac:dyDescent="0.3">
      <c r="A80" s="14" t="s">
        <v>692</v>
      </c>
      <c r="B80" s="14"/>
      <c r="C80" s="14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>
        <v>11277535</v>
      </c>
      <c r="BL80" s="180"/>
      <c r="BM80" s="180">
        <v>11277535</v>
      </c>
    </row>
    <row r="81" spans="1:65" x14ac:dyDescent="0.3">
      <c r="A81" s="14" t="s">
        <v>595</v>
      </c>
      <c r="B81" s="14" t="s">
        <v>456</v>
      </c>
      <c r="C81" s="14" t="s">
        <v>572</v>
      </c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>
        <v>500000</v>
      </c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>
        <v>500000</v>
      </c>
    </row>
    <row r="82" spans="1:65" x14ac:dyDescent="0.3">
      <c r="B82" s="14" t="s">
        <v>712</v>
      </c>
      <c r="C82" s="14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>
        <v>500000</v>
      </c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180"/>
      <c r="BM82" s="180">
        <v>500000</v>
      </c>
    </row>
    <row r="83" spans="1:65" x14ac:dyDescent="0.3">
      <c r="A83" s="14" t="s">
        <v>693</v>
      </c>
      <c r="B83" s="14"/>
      <c r="C83" s="14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  <c r="AR83" s="180"/>
      <c r="AS83" s="180"/>
      <c r="AT83" s="180"/>
      <c r="AU83" s="180"/>
      <c r="AV83" s="180">
        <v>500000</v>
      </c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180">
        <v>500000</v>
      </c>
    </row>
    <row r="84" spans="1:65" x14ac:dyDescent="0.3">
      <c r="A84" s="14" t="s">
        <v>640</v>
      </c>
      <c r="B84" s="14" t="s">
        <v>456</v>
      </c>
      <c r="C84" s="14" t="s">
        <v>570</v>
      </c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>
        <v>1212000</v>
      </c>
      <c r="BH84" s="180"/>
      <c r="BI84" s="180"/>
      <c r="BJ84" s="180"/>
      <c r="BK84" s="180"/>
      <c r="BL84" s="180"/>
      <c r="BM84" s="180">
        <v>1212000</v>
      </c>
    </row>
    <row r="85" spans="1:65" x14ac:dyDescent="0.3">
      <c r="B85" s="14" t="s">
        <v>712</v>
      </c>
      <c r="C85" s="14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80"/>
      <c r="BD85" s="180"/>
      <c r="BE85" s="180"/>
      <c r="BF85" s="180"/>
      <c r="BG85" s="180">
        <v>1212000</v>
      </c>
      <c r="BH85" s="180"/>
      <c r="BI85" s="180"/>
      <c r="BJ85" s="180"/>
      <c r="BK85" s="180"/>
      <c r="BL85" s="180"/>
      <c r="BM85" s="180">
        <v>1212000</v>
      </c>
    </row>
    <row r="86" spans="1:65" x14ac:dyDescent="0.3">
      <c r="A86" s="14" t="s">
        <v>694</v>
      </c>
      <c r="B86" s="14"/>
      <c r="C86" s="14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0"/>
      <c r="BA86" s="180"/>
      <c r="BB86" s="180"/>
      <c r="BC86" s="180"/>
      <c r="BD86" s="180"/>
      <c r="BE86" s="180"/>
      <c r="BF86" s="180"/>
      <c r="BG86" s="180">
        <v>1212000</v>
      </c>
      <c r="BH86" s="180"/>
      <c r="BI86" s="180"/>
      <c r="BJ86" s="180"/>
      <c r="BK86" s="180"/>
      <c r="BL86" s="180"/>
      <c r="BM86" s="180">
        <v>1212000</v>
      </c>
    </row>
    <row r="87" spans="1:65" x14ac:dyDescent="0.3">
      <c r="A87" s="14" t="s">
        <v>567</v>
      </c>
      <c r="B87" s="14" t="s">
        <v>456</v>
      </c>
      <c r="C87" s="14" t="s">
        <v>568</v>
      </c>
      <c r="D87" s="180"/>
      <c r="E87" s="180"/>
      <c r="F87" s="180"/>
      <c r="G87" s="180"/>
      <c r="H87" s="180">
        <v>68774</v>
      </c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0"/>
      <c r="AO87" s="180"/>
      <c r="AP87" s="180"/>
      <c r="AQ87" s="180">
        <v>200000</v>
      </c>
      <c r="AR87" s="180"/>
      <c r="AS87" s="180"/>
      <c r="AT87" s="180"/>
      <c r="AU87" s="180"/>
      <c r="AV87" s="180"/>
      <c r="AW87" s="180"/>
      <c r="AX87" s="180"/>
      <c r="AY87" s="180"/>
      <c r="AZ87" s="180"/>
      <c r="BA87" s="180"/>
      <c r="BB87" s="180"/>
      <c r="BC87" s="180"/>
      <c r="BD87" s="180"/>
      <c r="BE87" s="180"/>
      <c r="BF87" s="180"/>
      <c r="BG87" s="180"/>
      <c r="BH87" s="180"/>
      <c r="BI87" s="180"/>
      <c r="BJ87" s="180"/>
      <c r="BK87" s="180"/>
      <c r="BL87" s="180"/>
      <c r="BM87" s="180">
        <v>268774</v>
      </c>
    </row>
    <row r="88" spans="1:65" x14ac:dyDescent="0.3">
      <c r="C88" s="14" t="s">
        <v>582</v>
      </c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>
        <v>1006</v>
      </c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>
        <v>330203</v>
      </c>
      <c r="AE88" s="180"/>
      <c r="AF88" s="180"/>
      <c r="AG88" s="180"/>
      <c r="AH88" s="180"/>
      <c r="AI88" s="180"/>
      <c r="AJ88" s="180"/>
      <c r="AK88" s="180"/>
      <c r="AL88" s="180"/>
      <c r="AM88" s="180"/>
      <c r="AN88" s="180"/>
      <c r="AO88" s="180"/>
      <c r="AP88" s="180"/>
      <c r="AQ88" s="180"/>
      <c r="AR88" s="180"/>
      <c r="AS88" s="180"/>
      <c r="AT88" s="180"/>
      <c r="AU88" s="180"/>
      <c r="AV88" s="180"/>
      <c r="AW88" s="180"/>
      <c r="AX88" s="180"/>
      <c r="AY88" s="180"/>
      <c r="AZ88" s="180"/>
      <c r="BA88" s="180"/>
      <c r="BB88" s="180"/>
      <c r="BC88" s="180"/>
      <c r="BD88" s="180"/>
      <c r="BE88" s="180"/>
      <c r="BF88" s="180"/>
      <c r="BG88" s="180"/>
      <c r="BH88" s="180"/>
      <c r="BI88" s="180"/>
      <c r="BJ88" s="180"/>
      <c r="BK88" s="180"/>
      <c r="BL88" s="180"/>
      <c r="BM88" s="180">
        <v>331209</v>
      </c>
    </row>
    <row r="89" spans="1:65" x14ac:dyDescent="0.3">
      <c r="C89" s="14" t="s">
        <v>575</v>
      </c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>
        <v>250000</v>
      </c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180"/>
      <c r="BK89" s="180"/>
      <c r="BL89" s="180"/>
      <c r="BM89" s="180">
        <v>250000</v>
      </c>
    </row>
    <row r="90" spans="1:65" x14ac:dyDescent="0.3">
      <c r="C90" s="14" t="s">
        <v>572</v>
      </c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>
        <v>400000</v>
      </c>
      <c r="AM90" s="180"/>
      <c r="AN90" s="180"/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0"/>
      <c r="BB90" s="180"/>
      <c r="BC90" s="180"/>
      <c r="BD90" s="180"/>
      <c r="BE90" s="180"/>
      <c r="BF90" s="180"/>
      <c r="BG90" s="180"/>
      <c r="BH90" s="180"/>
      <c r="BI90" s="180"/>
      <c r="BJ90" s="180"/>
      <c r="BK90" s="180"/>
      <c r="BL90" s="180"/>
      <c r="BM90" s="180">
        <v>400000</v>
      </c>
    </row>
    <row r="91" spans="1:65" x14ac:dyDescent="0.3">
      <c r="C91" s="14" t="s">
        <v>587</v>
      </c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>
        <v>89671</v>
      </c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>
        <v>493880</v>
      </c>
      <c r="AL91" s="180"/>
      <c r="AM91" s="180"/>
      <c r="AN91" s="180"/>
      <c r="AO91" s="180"/>
      <c r="AP91" s="180"/>
      <c r="AQ91" s="180"/>
      <c r="AR91" s="180"/>
      <c r="AS91" s="180"/>
      <c r="AT91" s="180"/>
      <c r="AU91" s="180"/>
      <c r="AV91" s="180"/>
      <c r="AW91" s="180"/>
      <c r="AX91" s="180"/>
      <c r="AY91" s="180"/>
      <c r="AZ91" s="180"/>
      <c r="BA91" s="180"/>
      <c r="BB91" s="180"/>
      <c r="BC91" s="180"/>
      <c r="BD91" s="180"/>
      <c r="BE91" s="180"/>
      <c r="BF91" s="180"/>
      <c r="BG91" s="180"/>
      <c r="BH91" s="180"/>
      <c r="BI91" s="180"/>
      <c r="BJ91" s="180"/>
      <c r="BK91" s="180"/>
      <c r="BL91" s="180"/>
      <c r="BM91" s="180">
        <v>583551</v>
      </c>
    </row>
    <row r="92" spans="1:65" x14ac:dyDescent="0.3">
      <c r="B92" s="14" t="s">
        <v>712</v>
      </c>
      <c r="C92" s="14"/>
      <c r="D92" s="180"/>
      <c r="E92" s="180"/>
      <c r="F92" s="180"/>
      <c r="G92" s="180"/>
      <c r="H92" s="180">
        <v>68774</v>
      </c>
      <c r="I92" s="180"/>
      <c r="J92" s="180"/>
      <c r="K92" s="180"/>
      <c r="L92" s="180"/>
      <c r="M92" s="180"/>
      <c r="N92" s="180"/>
      <c r="O92" s="180"/>
      <c r="P92" s="180">
        <v>1006</v>
      </c>
      <c r="Q92" s="180"/>
      <c r="R92" s="180"/>
      <c r="S92" s="180"/>
      <c r="T92" s="180"/>
      <c r="U92" s="180"/>
      <c r="V92" s="180">
        <v>89671</v>
      </c>
      <c r="W92" s="180"/>
      <c r="X92" s="180"/>
      <c r="Y92" s="180"/>
      <c r="Z92" s="180"/>
      <c r="AA92" s="180"/>
      <c r="AB92" s="180"/>
      <c r="AC92" s="180"/>
      <c r="AD92" s="180">
        <v>330203</v>
      </c>
      <c r="AE92" s="180"/>
      <c r="AF92" s="180"/>
      <c r="AG92" s="180"/>
      <c r="AH92" s="180"/>
      <c r="AI92" s="180"/>
      <c r="AJ92" s="180"/>
      <c r="AK92" s="180">
        <v>493880</v>
      </c>
      <c r="AL92" s="180">
        <v>400000</v>
      </c>
      <c r="AM92" s="180"/>
      <c r="AN92" s="180"/>
      <c r="AO92" s="180"/>
      <c r="AP92" s="180"/>
      <c r="AQ92" s="180">
        <v>200000</v>
      </c>
      <c r="AR92" s="180"/>
      <c r="AS92" s="180"/>
      <c r="AT92" s="180"/>
      <c r="AU92" s="180"/>
      <c r="AV92" s="180">
        <v>250000</v>
      </c>
      <c r="AW92" s="180"/>
      <c r="AX92" s="180"/>
      <c r="AY92" s="180"/>
      <c r="AZ92" s="180"/>
      <c r="BA92" s="180"/>
      <c r="BB92" s="180"/>
      <c r="BC92" s="180"/>
      <c r="BD92" s="180"/>
      <c r="BE92" s="180"/>
      <c r="BF92" s="180"/>
      <c r="BG92" s="180"/>
      <c r="BH92" s="180"/>
      <c r="BI92" s="180"/>
      <c r="BJ92" s="180"/>
      <c r="BK92" s="180"/>
      <c r="BL92" s="180"/>
      <c r="BM92" s="180">
        <v>1833534</v>
      </c>
    </row>
    <row r="93" spans="1:65" x14ac:dyDescent="0.3">
      <c r="A93" s="14" t="s">
        <v>695</v>
      </c>
      <c r="B93" s="14"/>
      <c r="C93" s="14"/>
      <c r="D93" s="180"/>
      <c r="E93" s="180"/>
      <c r="F93" s="180"/>
      <c r="G93" s="180"/>
      <c r="H93" s="180">
        <v>68774</v>
      </c>
      <c r="I93" s="180"/>
      <c r="J93" s="180"/>
      <c r="K93" s="180"/>
      <c r="L93" s="180"/>
      <c r="M93" s="180"/>
      <c r="N93" s="180"/>
      <c r="O93" s="180"/>
      <c r="P93" s="180">
        <v>1006</v>
      </c>
      <c r="Q93" s="180"/>
      <c r="R93" s="180"/>
      <c r="S93" s="180"/>
      <c r="T93" s="180"/>
      <c r="U93" s="180"/>
      <c r="V93" s="180">
        <v>89671</v>
      </c>
      <c r="W93" s="180"/>
      <c r="X93" s="180"/>
      <c r="Y93" s="180"/>
      <c r="Z93" s="180"/>
      <c r="AA93" s="180"/>
      <c r="AB93" s="180"/>
      <c r="AC93" s="180"/>
      <c r="AD93" s="180">
        <v>330203</v>
      </c>
      <c r="AE93" s="180"/>
      <c r="AF93" s="180"/>
      <c r="AG93" s="180"/>
      <c r="AH93" s="180"/>
      <c r="AI93" s="180"/>
      <c r="AJ93" s="180"/>
      <c r="AK93" s="180">
        <v>493880</v>
      </c>
      <c r="AL93" s="180">
        <v>400000</v>
      </c>
      <c r="AM93" s="180"/>
      <c r="AN93" s="180"/>
      <c r="AO93" s="180"/>
      <c r="AP93" s="180"/>
      <c r="AQ93" s="180">
        <v>200000</v>
      </c>
      <c r="AR93" s="180"/>
      <c r="AS93" s="180"/>
      <c r="AT93" s="180"/>
      <c r="AU93" s="180"/>
      <c r="AV93" s="180">
        <v>250000</v>
      </c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80">
        <v>1833534</v>
      </c>
    </row>
    <row r="94" spans="1:65" x14ac:dyDescent="0.3">
      <c r="A94" s="14" t="s">
        <v>608</v>
      </c>
      <c r="B94" s="14" t="s">
        <v>456</v>
      </c>
      <c r="C94" s="14" t="s">
        <v>606</v>
      </c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>
        <v>150000</v>
      </c>
      <c r="BH94" s="180"/>
      <c r="BI94" s="180"/>
      <c r="BJ94" s="180"/>
      <c r="BK94" s="180"/>
      <c r="BL94" s="180"/>
      <c r="BM94" s="180">
        <v>150000</v>
      </c>
    </row>
    <row r="95" spans="1:65" x14ac:dyDescent="0.3">
      <c r="B95" s="14" t="s">
        <v>712</v>
      </c>
      <c r="C95" s="14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0"/>
      <c r="BF95" s="180"/>
      <c r="BG95" s="180">
        <v>150000</v>
      </c>
      <c r="BH95" s="180"/>
      <c r="BI95" s="180"/>
      <c r="BJ95" s="180"/>
      <c r="BK95" s="180"/>
      <c r="BL95" s="180"/>
      <c r="BM95" s="180">
        <v>150000</v>
      </c>
    </row>
    <row r="96" spans="1:65" x14ac:dyDescent="0.3">
      <c r="A96" s="14" t="s">
        <v>696</v>
      </c>
      <c r="B96" s="14"/>
      <c r="C96" s="14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0"/>
      <c r="AR96" s="180"/>
      <c r="AS96" s="180"/>
      <c r="AT96" s="180"/>
      <c r="AU96" s="180"/>
      <c r="AV96" s="180"/>
      <c r="AW96" s="180"/>
      <c r="AX96" s="180"/>
      <c r="AY96" s="180"/>
      <c r="AZ96" s="180"/>
      <c r="BA96" s="180"/>
      <c r="BB96" s="180"/>
      <c r="BC96" s="180"/>
      <c r="BD96" s="180"/>
      <c r="BE96" s="180"/>
      <c r="BF96" s="180"/>
      <c r="BG96" s="180">
        <v>150000</v>
      </c>
      <c r="BH96" s="180"/>
      <c r="BI96" s="180"/>
      <c r="BJ96" s="180"/>
      <c r="BK96" s="180"/>
      <c r="BL96" s="180"/>
      <c r="BM96" s="180">
        <v>150000</v>
      </c>
    </row>
    <row r="97" spans="1:65" x14ac:dyDescent="0.3">
      <c r="A97" s="14" t="s">
        <v>631</v>
      </c>
      <c r="B97" s="14" t="s">
        <v>456</v>
      </c>
      <c r="C97" s="14" t="s">
        <v>570</v>
      </c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0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>
        <v>725000</v>
      </c>
      <c r="BH97" s="180"/>
      <c r="BI97" s="180"/>
      <c r="BJ97" s="180"/>
      <c r="BK97" s="180"/>
      <c r="BL97" s="180"/>
      <c r="BM97" s="180">
        <v>725000</v>
      </c>
    </row>
    <row r="98" spans="1:65" x14ac:dyDescent="0.3">
      <c r="B98" s="14" t="s">
        <v>712</v>
      </c>
      <c r="C98" s="14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  <c r="AR98" s="180"/>
      <c r="AS98" s="180"/>
      <c r="AT98" s="180"/>
      <c r="AU98" s="180"/>
      <c r="AV98" s="180"/>
      <c r="AW98" s="180"/>
      <c r="AX98" s="180"/>
      <c r="AY98" s="180"/>
      <c r="AZ98" s="180"/>
      <c r="BA98" s="180"/>
      <c r="BB98" s="180"/>
      <c r="BC98" s="180"/>
      <c r="BD98" s="180"/>
      <c r="BE98" s="180"/>
      <c r="BF98" s="180"/>
      <c r="BG98" s="180">
        <v>725000</v>
      </c>
      <c r="BH98" s="180"/>
      <c r="BI98" s="180"/>
      <c r="BJ98" s="180"/>
      <c r="BK98" s="180"/>
      <c r="BL98" s="180"/>
      <c r="BM98" s="180">
        <v>725000</v>
      </c>
    </row>
    <row r="99" spans="1:65" x14ac:dyDescent="0.3">
      <c r="A99" s="14" t="s">
        <v>697</v>
      </c>
      <c r="B99" s="14"/>
      <c r="C99" s="14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  <c r="AR99" s="180"/>
      <c r="AS99" s="180"/>
      <c r="AT99" s="180"/>
      <c r="AU99" s="180"/>
      <c r="AV99" s="180"/>
      <c r="AW99" s="180"/>
      <c r="AX99" s="180"/>
      <c r="AY99" s="180"/>
      <c r="AZ99" s="180"/>
      <c r="BA99" s="180"/>
      <c r="BB99" s="180"/>
      <c r="BC99" s="180"/>
      <c r="BD99" s="180"/>
      <c r="BE99" s="180"/>
      <c r="BF99" s="180"/>
      <c r="BG99" s="180">
        <v>725000</v>
      </c>
      <c r="BH99" s="180"/>
      <c r="BI99" s="180"/>
      <c r="BJ99" s="180"/>
      <c r="BK99" s="180"/>
      <c r="BL99" s="180"/>
      <c r="BM99" s="180">
        <v>725000</v>
      </c>
    </row>
    <row r="100" spans="1:65" x14ac:dyDescent="0.3">
      <c r="A100" s="14" t="s">
        <v>637</v>
      </c>
      <c r="B100" s="14" t="s">
        <v>456</v>
      </c>
      <c r="C100" s="14" t="s">
        <v>570</v>
      </c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180"/>
      <c r="AR100" s="180"/>
      <c r="AS100" s="180"/>
      <c r="AT100" s="180"/>
      <c r="AU100" s="180"/>
      <c r="AV100" s="180"/>
      <c r="AW100" s="180"/>
      <c r="AX100" s="180"/>
      <c r="AY100" s="180">
        <v>500000</v>
      </c>
      <c r="AZ100" s="180"/>
      <c r="BA100" s="180"/>
      <c r="BB100" s="180"/>
      <c r="BC100" s="180"/>
      <c r="BD100" s="180"/>
      <c r="BE100" s="180"/>
      <c r="BF100" s="180"/>
      <c r="BG100" s="180">
        <v>200000</v>
      </c>
      <c r="BH100" s="180"/>
      <c r="BI100" s="180"/>
      <c r="BJ100" s="180"/>
      <c r="BK100" s="180"/>
      <c r="BL100" s="180"/>
      <c r="BM100" s="180">
        <v>700000</v>
      </c>
    </row>
    <row r="101" spans="1:65" x14ac:dyDescent="0.3">
      <c r="B101" s="14" t="s">
        <v>712</v>
      </c>
      <c r="C101" s="14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0">
        <v>500000</v>
      </c>
      <c r="AZ101" s="180"/>
      <c r="BA101" s="180"/>
      <c r="BB101" s="180"/>
      <c r="BC101" s="180"/>
      <c r="BD101" s="180"/>
      <c r="BE101" s="180"/>
      <c r="BF101" s="180"/>
      <c r="BG101" s="180">
        <v>200000</v>
      </c>
      <c r="BH101" s="180"/>
      <c r="BI101" s="180"/>
      <c r="BJ101" s="180"/>
      <c r="BK101" s="180"/>
      <c r="BL101" s="180"/>
      <c r="BM101" s="180">
        <v>700000</v>
      </c>
    </row>
    <row r="102" spans="1:65" x14ac:dyDescent="0.3">
      <c r="A102" s="14" t="s">
        <v>698</v>
      </c>
      <c r="B102" s="14"/>
      <c r="C102" s="14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0">
        <v>500000</v>
      </c>
      <c r="AZ102" s="180"/>
      <c r="BA102" s="180"/>
      <c r="BB102" s="180"/>
      <c r="BC102" s="180"/>
      <c r="BD102" s="180"/>
      <c r="BE102" s="180"/>
      <c r="BF102" s="180"/>
      <c r="BG102" s="180">
        <v>200000</v>
      </c>
      <c r="BH102" s="180"/>
      <c r="BI102" s="180"/>
      <c r="BJ102" s="180"/>
      <c r="BK102" s="180"/>
      <c r="BL102" s="180"/>
      <c r="BM102" s="180">
        <v>700000</v>
      </c>
    </row>
    <row r="103" spans="1:65" x14ac:dyDescent="0.3">
      <c r="A103" s="14" t="s">
        <v>593</v>
      </c>
      <c r="B103" s="14" t="s">
        <v>456</v>
      </c>
      <c r="C103" s="14" t="s">
        <v>575</v>
      </c>
      <c r="D103" s="180"/>
      <c r="E103" s="180"/>
      <c r="F103" s="180"/>
      <c r="G103" s="180"/>
      <c r="H103" s="180"/>
      <c r="I103" s="180"/>
      <c r="J103" s="180"/>
      <c r="K103" s="180"/>
      <c r="L103" s="180">
        <v>60000</v>
      </c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0"/>
      <c r="AT103" s="180"/>
      <c r="AU103" s="180"/>
      <c r="AV103" s="180"/>
      <c r="AW103" s="180"/>
      <c r="AX103" s="180"/>
      <c r="AY103" s="180"/>
      <c r="AZ103" s="180"/>
      <c r="BA103" s="180"/>
      <c r="BB103" s="180"/>
      <c r="BC103" s="180"/>
      <c r="BD103" s="180"/>
      <c r="BE103" s="180"/>
      <c r="BF103" s="180"/>
      <c r="BG103" s="180"/>
      <c r="BH103" s="180"/>
      <c r="BI103" s="180"/>
      <c r="BJ103" s="180"/>
      <c r="BK103" s="180"/>
      <c r="BL103" s="180"/>
      <c r="BM103" s="180">
        <v>60000</v>
      </c>
    </row>
    <row r="104" spans="1:65" x14ac:dyDescent="0.3">
      <c r="B104" s="14" t="s">
        <v>712</v>
      </c>
      <c r="C104" s="14"/>
      <c r="D104" s="180"/>
      <c r="E104" s="180"/>
      <c r="F104" s="180"/>
      <c r="G104" s="180"/>
      <c r="H104" s="180"/>
      <c r="I104" s="180"/>
      <c r="J104" s="180"/>
      <c r="K104" s="180"/>
      <c r="L104" s="180">
        <v>60000</v>
      </c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0"/>
      <c r="AZ104" s="180"/>
      <c r="BA104" s="180"/>
      <c r="BB104" s="180"/>
      <c r="BC104" s="180"/>
      <c r="BD104" s="180"/>
      <c r="BE104" s="180"/>
      <c r="BF104" s="180"/>
      <c r="BG104" s="180"/>
      <c r="BH104" s="180"/>
      <c r="BI104" s="180"/>
      <c r="BJ104" s="180"/>
      <c r="BK104" s="180"/>
      <c r="BL104" s="180"/>
      <c r="BM104" s="180">
        <v>60000</v>
      </c>
    </row>
    <row r="105" spans="1:65" x14ac:dyDescent="0.3">
      <c r="A105" s="14" t="s">
        <v>714</v>
      </c>
      <c r="B105" s="14"/>
      <c r="C105" s="14"/>
      <c r="D105" s="180"/>
      <c r="E105" s="180"/>
      <c r="F105" s="180"/>
      <c r="G105" s="180"/>
      <c r="H105" s="180"/>
      <c r="I105" s="180"/>
      <c r="J105" s="180"/>
      <c r="K105" s="180"/>
      <c r="L105" s="180">
        <v>60000</v>
      </c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0"/>
      <c r="AZ105" s="180"/>
      <c r="BA105" s="180"/>
      <c r="BB105" s="180"/>
      <c r="BC105" s="180"/>
      <c r="BD105" s="180"/>
      <c r="BE105" s="180"/>
      <c r="BF105" s="180"/>
      <c r="BG105" s="180"/>
      <c r="BH105" s="180"/>
      <c r="BI105" s="180"/>
      <c r="BJ105" s="180"/>
      <c r="BK105" s="180"/>
      <c r="BL105" s="180"/>
      <c r="BM105" s="180">
        <v>60000</v>
      </c>
    </row>
    <row r="106" spans="1:65" x14ac:dyDescent="0.3">
      <c r="A106" s="14" t="s">
        <v>563</v>
      </c>
      <c r="B106" s="14" t="s">
        <v>456</v>
      </c>
      <c r="C106" s="14" t="s">
        <v>578</v>
      </c>
      <c r="D106" s="180"/>
      <c r="E106" s="180"/>
      <c r="F106" s="180"/>
      <c r="G106" s="180"/>
      <c r="H106" s="180"/>
      <c r="I106" s="180"/>
      <c r="J106" s="180"/>
      <c r="K106" s="180"/>
      <c r="L106" s="180">
        <v>91250</v>
      </c>
      <c r="M106" s="180"/>
      <c r="N106" s="180"/>
      <c r="O106" s="180">
        <v>60000</v>
      </c>
      <c r="P106" s="180"/>
      <c r="Q106" s="180"/>
      <c r="R106" s="180">
        <v>301220</v>
      </c>
      <c r="S106" s="180"/>
      <c r="T106" s="180"/>
      <c r="U106" s="180"/>
      <c r="V106" s="180"/>
      <c r="W106" s="180"/>
      <c r="X106" s="180"/>
      <c r="Y106" s="180">
        <v>40000</v>
      </c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0"/>
      <c r="AL106" s="180"/>
      <c r="AM106" s="180"/>
      <c r="AN106" s="180">
        <v>100000</v>
      </c>
      <c r="AO106" s="180"/>
      <c r="AP106" s="180">
        <v>60000</v>
      </c>
      <c r="AQ106" s="180"/>
      <c r="AR106" s="180"/>
      <c r="AS106" s="180"/>
      <c r="AT106" s="180"/>
      <c r="AU106" s="180">
        <v>60000</v>
      </c>
      <c r="AV106" s="180"/>
      <c r="AW106" s="180"/>
      <c r="AX106" s="180"/>
      <c r="AY106" s="180"/>
      <c r="AZ106" s="180"/>
      <c r="BA106" s="180"/>
      <c r="BB106" s="180"/>
      <c r="BC106" s="180"/>
      <c r="BD106" s="180"/>
      <c r="BE106" s="180"/>
      <c r="BF106" s="180"/>
      <c r="BG106" s="180"/>
      <c r="BH106" s="180"/>
      <c r="BI106" s="180"/>
      <c r="BJ106" s="180"/>
      <c r="BK106" s="180"/>
      <c r="BL106" s="180"/>
      <c r="BM106" s="180">
        <v>712470</v>
      </c>
    </row>
    <row r="107" spans="1:65" x14ac:dyDescent="0.3">
      <c r="C107" s="14" t="s">
        <v>614</v>
      </c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>
        <v>405000</v>
      </c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0"/>
      <c r="AZ107" s="180"/>
      <c r="BA107" s="180"/>
      <c r="BB107" s="180"/>
      <c r="BC107" s="180"/>
      <c r="BD107" s="180"/>
      <c r="BE107" s="180"/>
      <c r="BF107" s="180"/>
      <c r="BG107" s="180"/>
      <c r="BH107" s="180"/>
      <c r="BI107" s="180"/>
      <c r="BJ107" s="180"/>
      <c r="BK107" s="180"/>
      <c r="BL107" s="180"/>
      <c r="BM107" s="180">
        <v>405000</v>
      </c>
    </row>
    <row r="108" spans="1:65" x14ac:dyDescent="0.3">
      <c r="C108" s="14" t="s">
        <v>564</v>
      </c>
      <c r="D108" s="180"/>
      <c r="E108" s="180"/>
      <c r="F108" s="180"/>
      <c r="G108" s="180">
        <v>50000</v>
      </c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0"/>
      <c r="AZ108" s="180"/>
      <c r="BA108" s="180"/>
      <c r="BB108" s="180"/>
      <c r="BC108" s="180"/>
      <c r="BD108" s="180"/>
      <c r="BE108" s="180"/>
      <c r="BF108" s="180"/>
      <c r="BG108" s="180"/>
      <c r="BH108" s="180"/>
      <c r="BI108" s="180"/>
      <c r="BJ108" s="180"/>
      <c r="BK108" s="180"/>
      <c r="BL108" s="180"/>
      <c r="BM108" s="180">
        <v>50000</v>
      </c>
    </row>
    <row r="109" spans="1:65" x14ac:dyDescent="0.3">
      <c r="C109" s="14" t="s">
        <v>606</v>
      </c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0"/>
      <c r="AZ109" s="180"/>
      <c r="BA109" s="180"/>
      <c r="BB109" s="180"/>
      <c r="BC109" s="180"/>
      <c r="BD109" s="180"/>
      <c r="BE109" s="180"/>
      <c r="BF109" s="180"/>
      <c r="BG109" s="180">
        <v>25000</v>
      </c>
      <c r="BH109" s="180"/>
      <c r="BI109" s="180"/>
      <c r="BJ109" s="180"/>
      <c r="BK109" s="180"/>
      <c r="BL109" s="180"/>
      <c r="BM109" s="180">
        <v>25000</v>
      </c>
    </row>
    <row r="110" spans="1:65" x14ac:dyDescent="0.3">
      <c r="B110" s="14" t="s">
        <v>712</v>
      </c>
      <c r="C110" s="14"/>
      <c r="D110" s="180"/>
      <c r="E110" s="180"/>
      <c r="F110" s="180"/>
      <c r="G110" s="180">
        <v>50000</v>
      </c>
      <c r="H110" s="180"/>
      <c r="I110" s="180"/>
      <c r="J110" s="180"/>
      <c r="K110" s="180"/>
      <c r="L110" s="180">
        <v>91250</v>
      </c>
      <c r="M110" s="180"/>
      <c r="N110" s="180"/>
      <c r="O110" s="180">
        <v>60000</v>
      </c>
      <c r="P110" s="180"/>
      <c r="Q110" s="180"/>
      <c r="R110" s="180">
        <v>301220</v>
      </c>
      <c r="S110" s="180"/>
      <c r="T110" s="180"/>
      <c r="U110" s="180"/>
      <c r="V110" s="180"/>
      <c r="W110" s="180"/>
      <c r="X110" s="180"/>
      <c r="Y110" s="180">
        <v>40000</v>
      </c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>
        <v>100000</v>
      </c>
      <c r="AO110" s="180">
        <v>405000</v>
      </c>
      <c r="AP110" s="180">
        <v>60000</v>
      </c>
      <c r="AQ110" s="180"/>
      <c r="AR110" s="180"/>
      <c r="AS110" s="180"/>
      <c r="AT110" s="180"/>
      <c r="AU110" s="180">
        <v>60000</v>
      </c>
      <c r="AV110" s="180"/>
      <c r="AW110" s="180"/>
      <c r="AX110" s="180"/>
      <c r="AY110" s="180"/>
      <c r="AZ110" s="180"/>
      <c r="BA110" s="180"/>
      <c r="BB110" s="180"/>
      <c r="BC110" s="180"/>
      <c r="BD110" s="180"/>
      <c r="BE110" s="180"/>
      <c r="BF110" s="180"/>
      <c r="BG110" s="180">
        <v>25000</v>
      </c>
      <c r="BH110" s="180"/>
      <c r="BI110" s="180"/>
      <c r="BJ110" s="180"/>
      <c r="BK110" s="180"/>
      <c r="BL110" s="180"/>
      <c r="BM110" s="180">
        <v>1192470</v>
      </c>
    </row>
    <row r="111" spans="1:65" x14ac:dyDescent="0.3">
      <c r="A111" s="14" t="s">
        <v>699</v>
      </c>
      <c r="B111" s="14"/>
      <c r="C111" s="14"/>
      <c r="D111" s="180"/>
      <c r="E111" s="180"/>
      <c r="F111" s="180"/>
      <c r="G111" s="180">
        <v>50000</v>
      </c>
      <c r="H111" s="180"/>
      <c r="I111" s="180"/>
      <c r="J111" s="180"/>
      <c r="K111" s="180"/>
      <c r="L111" s="180">
        <v>91250</v>
      </c>
      <c r="M111" s="180"/>
      <c r="N111" s="180"/>
      <c r="O111" s="180">
        <v>60000</v>
      </c>
      <c r="P111" s="180"/>
      <c r="Q111" s="180"/>
      <c r="R111" s="180">
        <v>301220</v>
      </c>
      <c r="S111" s="180"/>
      <c r="T111" s="180"/>
      <c r="U111" s="180"/>
      <c r="V111" s="180"/>
      <c r="W111" s="180"/>
      <c r="X111" s="180"/>
      <c r="Y111" s="180">
        <v>40000</v>
      </c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80"/>
      <c r="AM111" s="180"/>
      <c r="AN111" s="180">
        <v>100000</v>
      </c>
      <c r="AO111" s="180">
        <v>405000</v>
      </c>
      <c r="AP111" s="180">
        <v>60000</v>
      </c>
      <c r="AQ111" s="180"/>
      <c r="AR111" s="180"/>
      <c r="AS111" s="180"/>
      <c r="AT111" s="180"/>
      <c r="AU111" s="180">
        <v>60000</v>
      </c>
      <c r="AV111" s="180"/>
      <c r="AW111" s="180"/>
      <c r="AX111" s="180"/>
      <c r="AY111" s="180"/>
      <c r="AZ111" s="180"/>
      <c r="BA111" s="180"/>
      <c r="BB111" s="180"/>
      <c r="BC111" s="180"/>
      <c r="BD111" s="180"/>
      <c r="BE111" s="180"/>
      <c r="BF111" s="180"/>
      <c r="BG111" s="180">
        <v>25000</v>
      </c>
      <c r="BH111" s="180"/>
      <c r="BI111" s="180"/>
      <c r="BJ111" s="180"/>
      <c r="BK111" s="180"/>
      <c r="BL111" s="180"/>
      <c r="BM111" s="180">
        <v>1192470</v>
      </c>
    </row>
    <row r="112" spans="1:65" x14ac:dyDescent="0.3">
      <c r="A112" s="14" t="s">
        <v>642</v>
      </c>
      <c r="B112" s="14" t="s">
        <v>456</v>
      </c>
      <c r="C112" s="14" t="s">
        <v>572</v>
      </c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0"/>
      <c r="AZ112" s="180"/>
      <c r="BA112" s="180"/>
      <c r="BB112" s="180"/>
      <c r="BC112" s="180"/>
      <c r="BD112" s="180"/>
      <c r="BE112" s="180"/>
      <c r="BF112" s="180"/>
      <c r="BG112" s="180">
        <v>200000</v>
      </c>
      <c r="BH112" s="180"/>
      <c r="BI112" s="180"/>
      <c r="BJ112" s="180"/>
      <c r="BK112" s="180"/>
      <c r="BL112" s="180"/>
      <c r="BM112" s="180">
        <v>200000</v>
      </c>
    </row>
    <row r="113" spans="1:65" x14ac:dyDescent="0.3">
      <c r="B113" s="14" t="s">
        <v>712</v>
      </c>
      <c r="C113" s="14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0"/>
      <c r="AZ113" s="180"/>
      <c r="BA113" s="180"/>
      <c r="BB113" s="180"/>
      <c r="BC113" s="180"/>
      <c r="BD113" s="180"/>
      <c r="BE113" s="180"/>
      <c r="BF113" s="180"/>
      <c r="BG113" s="180">
        <v>200000</v>
      </c>
      <c r="BH113" s="180"/>
      <c r="BI113" s="180"/>
      <c r="BJ113" s="180"/>
      <c r="BK113" s="180"/>
      <c r="BL113" s="180"/>
      <c r="BM113" s="180">
        <v>200000</v>
      </c>
    </row>
    <row r="114" spans="1:65" x14ac:dyDescent="0.3">
      <c r="A114" s="14" t="s">
        <v>700</v>
      </c>
      <c r="B114" s="14"/>
      <c r="C114" s="14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0"/>
      <c r="AZ114" s="180"/>
      <c r="BA114" s="180"/>
      <c r="BB114" s="180"/>
      <c r="BC114" s="180"/>
      <c r="BD114" s="180"/>
      <c r="BE114" s="180"/>
      <c r="BF114" s="180"/>
      <c r="BG114" s="180">
        <v>200000</v>
      </c>
      <c r="BH114" s="180"/>
      <c r="BI114" s="180"/>
      <c r="BJ114" s="180"/>
      <c r="BK114" s="180"/>
      <c r="BL114" s="180"/>
      <c r="BM114" s="180">
        <v>200000</v>
      </c>
    </row>
    <row r="115" spans="1:65" x14ac:dyDescent="0.3">
      <c r="A115" s="14" t="s">
        <v>643</v>
      </c>
      <c r="B115" s="14" t="s">
        <v>456</v>
      </c>
      <c r="C115" s="14" t="s">
        <v>613</v>
      </c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0"/>
      <c r="AZ115" s="180"/>
      <c r="BA115" s="180"/>
      <c r="BB115" s="180"/>
      <c r="BC115" s="180"/>
      <c r="BD115" s="180"/>
      <c r="BE115" s="180"/>
      <c r="BF115" s="180"/>
      <c r="BG115" s="180">
        <v>100000</v>
      </c>
      <c r="BH115" s="180"/>
      <c r="BI115" s="180"/>
      <c r="BJ115" s="180"/>
      <c r="BK115" s="180"/>
      <c r="BL115" s="180"/>
      <c r="BM115" s="180">
        <v>100000</v>
      </c>
    </row>
    <row r="116" spans="1:65" x14ac:dyDescent="0.3">
      <c r="B116" s="14" t="s">
        <v>712</v>
      </c>
      <c r="C116" s="14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0"/>
      <c r="AZ116" s="180"/>
      <c r="BA116" s="180"/>
      <c r="BB116" s="180"/>
      <c r="BC116" s="180"/>
      <c r="BD116" s="180"/>
      <c r="BE116" s="180"/>
      <c r="BF116" s="180"/>
      <c r="BG116" s="180">
        <v>100000</v>
      </c>
      <c r="BH116" s="180"/>
      <c r="BI116" s="180"/>
      <c r="BJ116" s="180"/>
      <c r="BK116" s="180"/>
      <c r="BL116" s="180"/>
      <c r="BM116" s="180">
        <v>100000</v>
      </c>
    </row>
    <row r="117" spans="1:65" x14ac:dyDescent="0.3">
      <c r="A117" s="14" t="s">
        <v>701</v>
      </c>
      <c r="B117" s="14"/>
      <c r="C117" s="14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0"/>
      <c r="AZ117" s="180"/>
      <c r="BA117" s="180"/>
      <c r="BB117" s="180"/>
      <c r="BC117" s="180"/>
      <c r="BD117" s="180"/>
      <c r="BE117" s="180"/>
      <c r="BF117" s="180"/>
      <c r="BG117" s="180">
        <v>100000</v>
      </c>
      <c r="BH117" s="180"/>
      <c r="BI117" s="180"/>
      <c r="BJ117" s="180"/>
      <c r="BK117" s="180"/>
      <c r="BL117" s="180"/>
      <c r="BM117" s="180">
        <v>100000</v>
      </c>
    </row>
    <row r="118" spans="1:65" x14ac:dyDescent="0.3">
      <c r="A118" s="14" t="s">
        <v>577</v>
      </c>
      <c r="B118" s="14" t="s">
        <v>456</v>
      </c>
      <c r="C118" s="14" t="s">
        <v>575</v>
      </c>
      <c r="D118" s="180"/>
      <c r="E118" s="180"/>
      <c r="F118" s="180"/>
      <c r="G118" s="180"/>
      <c r="H118" s="180"/>
      <c r="I118" s="180"/>
      <c r="J118" s="180"/>
      <c r="K118" s="180">
        <v>16416</v>
      </c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0"/>
      <c r="AY118" s="180"/>
      <c r="AZ118" s="180"/>
      <c r="BA118" s="180"/>
      <c r="BB118" s="180"/>
      <c r="BC118" s="180"/>
      <c r="BD118" s="180"/>
      <c r="BE118" s="180"/>
      <c r="BF118" s="180"/>
      <c r="BG118" s="180"/>
      <c r="BH118" s="180"/>
      <c r="BI118" s="180"/>
      <c r="BJ118" s="180"/>
      <c r="BK118" s="180"/>
      <c r="BL118" s="180"/>
      <c r="BM118" s="180">
        <v>16416</v>
      </c>
    </row>
    <row r="119" spans="1:65" x14ac:dyDescent="0.3">
      <c r="B119" s="14" t="s">
        <v>712</v>
      </c>
      <c r="C119" s="14"/>
      <c r="D119" s="180"/>
      <c r="E119" s="180"/>
      <c r="F119" s="180"/>
      <c r="G119" s="180"/>
      <c r="H119" s="180"/>
      <c r="I119" s="180"/>
      <c r="J119" s="180"/>
      <c r="K119" s="180">
        <v>16416</v>
      </c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0"/>
      <c r="AX119" s="180"/>
      <c r="AY119" s="180"/>
      <c r="AZ119" s="180"/>
      <c r="BA119" s="180"/>
      <c r="BB119" s="180"/>
      <c r="BC119" s="180"/>
      <c r="BD119" s="180"/>
      <c r="BE119" s="180"/>
      <c r="BF119" s="180"/>
      <c r="BG119" s="180"/>
      <c r="BH119" s="180"/>
      <c r="BI119" s="180"/>
      <c r="BJ119" s="180"/>
      <c r="BK119" s="180"/>
      <c r="BL119" s="180"/>
      <c r="BM119" s="180">
        <v>16416</v>
      </c>
    </row>
    <row r="120" spans="1:65" x14ac:dyDescent="0.3">
      <c r="A120" s="14" t="s">
        <v>702</v>
      </c>
      <c r="B120" s="14"/>
      <c r="C120" s="14"/>
      <c r="D120" s="180"/>
      <c r="E120" s="180"/>
      <c r="F120" s="180"/>
      <c r="G120" s="180"/>
      <c r="H120" s="180"/>
      <c r="I120" s="180"/>
      <c r="J120" s="180"/>
      <c r="K120" s="180">
        <v>16416</v>
      </c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  <c r="BA120" s="180"/>
      <c r="BB120" s="180"/>
      <c r="BC120" s="180"/>
      <c r="BD120" s="180"/>
      <c r="BE120" s="180"/>
      <c r="BF120" s="180"/>
      <c r="BG120" s="180"/>
      <c r="BH120" s="180"/>
      <c r="BI120" s="180"/>
      <c r="BJ120" s="180"/>
      <c r="BK120" s="180"/>
      <c r="BL120" s="180"/>
      <c r="BM120" s="180">
        <v>16416</v>
      </c>
    </row>
    <row r="121" spans="1:65" x14ac:dyDescent="0.3">
      <c r="A121" s="14" t="s">
        <v>562</v>
      </c>
      <c r="B121" s="14" t="s">
        <v>456</v>
      </c>
      <c r="C121" s="14" t="s">
        <v>615</v>
      </c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>
        <v>222769</v>
      </c>
      <c r="AT121" s="180"/>
      <c r="AU121" s="180"/>
      <c r="AV121" s="180"/>
      <c r="AW121" s="180"/>
      <c r="AX121" s="180"/>
      <c r="AY121" s="180"/>
      <c r="AZ121" s="180"/>
      <c r="BA121" s="180"/>
      <c r="BB121" s="180"/>
      <c r="BC121" s="180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180">
        <v>222769</v>
      </c>
    </row>
    <row r="122" spans="1:65" x14ac:dyDescent="0.3">
      <c r="C122" s="14" t="s">
        <v>568</v>
      </c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>
        <v>700000</v>
      </c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180"/>
      <c r="BA122" s="180"/>
      <c r="BB122" s="180"/>
      <c r="BC122" s="180"/>
      <c r="BD122" s="180"/>
      <c r="BE122" s="180"/>
      <c r="BF122" s="180"/>
      <c r="BG122" s="180"/>
      <c r="BH122" s="180"/>
      <c r="BI122" s="180"/>
      <c r="BJ122" s="180"/>
      <c r="BK122" s="180"/>
      <c r="BL122" s="180"/>
      <c r="BM122" s="180">
        <v>700000</v>
      </c>
    </row>
    <row r="123" spans="1:65" x14ac:dyDescent="0.3">
      <c r="C123" s="14" t="s">
        <v>581</v>
      </c>
      <c r="D123" s="180"/>
      <c r="E123" s="180"/>
      <c r="F123" s="180"/>
      <c r="G123" s="180"/>
      <c r="H123" s="180"/>
      <c r="I123" s="180"/>
      <c r="J123" s="180"/>
      <c r="K123" s="180"/>
      <c r="L123" s="180"/>
      <c r="M123" s="180">
        <v>1343003</v>
      </c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0"/>
      <c r="BC123" s="180"/>
      <c r="BD123" s="180"/>
      <c r="BE123" s="180"/>
      <c r="BF123" s="180"/>
      <c r="BG123" s="180"/>
      <c r="BH123" s="180"/>
      <c r="BI123" s="180"/>
      <c r="BJ123" s="180"/>
      <c r="BK123" s="180"/>
      <c r="BL123" s="180"/>
      <c r="BM123" s="180">
        <v>1343003</v>
      </c>
    </row>
    <row r="124" spans="1:65" x14ac:dyDescent="0.3">
      <c r="C124" s="14" t="s">
        <v>609</v>
      </c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>
        <v>1086115</v>
      </c>
      <c r="AL124" s="180"/>
      <c r="AM124" s="180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0"/>
      <c r="AY124" s="180"/>
      <c r="AZ124" s="180"/>
      <c r="BA124" s="180"/>
      <c r="BB124" s="180"/>
      <c r="BC124" s="180"/>
      <c r="BD124" s="180"/>
      <c r="BE124" s="180"/>
      <c r="BF124" s="180"/>
      <c r="BG124" s="180"/>
      <c r="BH124" s="180"/>
      <c r="BI124" s="180"/>
      <c r="BJ124" s="180"/>
      <c r="BK124" s="180"/>
      <c r="BL124" s="180"/>
      <c r="BM124" s="180">
        <v>1086115</v>
      </c>
    </row>
    <row r="125" spans="1:65" x14ac:dyDescent="0.3">
      <c r="C125" s="14" t="s">
        <v>559</v>
      </c>
      <c r="D125" s="180"/>
      <c r="E125" s="180"/>
      <c r="F125" s="180"/>
      <c r="G125" s="180">
        <v>57881</v>
      </c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  <c r="AR125" s="180"/>
      <c r="AS125" s="180"/>
      <c r="AT125" s="180"/>
      <c r="AU125" s="180"/>
      <c r="AV125" s="180"/>
      <c r="AW125" s="180"/>
      <c r="AX125" s="180"/>
      <c r="AY125" s="180"/>
      <c r="AZ125" s="180"/>
      <c r="BA125" s="180"/>
      <c r="BB125" s="180"/>
      <c r="BC125" s="180"/>
      <c r="BD125" s="180"/>
      <c r="BE125" s="180"/>
      <c r="BF125" s="180"/>
      <c r="BG125" s="180"/>
      <c r="BH125" s="180"/>
      <c r="BI125" s="180"/>
      <c r="BJ125" s="180"/>
      <c r="BK125" s="180"/>
      <c r="BL125" s="180"/>
      <c r="BM125" s="180">
        <v>57881</v>
      </c>
    </row>
    <row r="126" spans="1:65" x14ac:dyDescent="0.3">
      <c r="C126" s="14" t="s">
        <v>606</v>
      </c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>
        <v>194596</v>
      </c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0"/>
      <c r="BF126" s="180"/>
      <c r="BG126" s="180"/>
      <c r="BH126" s="180"/>
      <c r="BI126" s="180"/>
      <c r="BJ126" s="180"/>
      <c r="BK126" s="180"/>
      <c r="BL126" s="180"/>
      <c r="BM126" s="180">
        <v>194596</v>
      </c>
    </row>
    <row r="127" spans="1:65" x14ac:dyDescent="0.3">
      <c r="B127" s="14" t="s">
        <v>712</v>
      </c>
      <c r="C127" s="14"/>
      <c r="D127" s="180"/>
      <c r="E127" s="180"/>
      <c r="F127" s="180"/>
      <c r="G127" s="180">
        <v>57881</v>
      </c>
      <c r="H127" s="180"/>
      <c r="I127" s="180"/>
      <c r="J127" s="180"/>
      <c r="K127" s="180"/>
      <c r="L127" s="180"/>
      <c r="M127" s="180">
        <v>1343003</v>
      </c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>
        <v>700000</v>
      </c>
      <c r="AC127" s="180"/>
      <c r="AD127" s="180"/>
      <c r="AE127" s="180"/>
      <c r="AF127" s="180"/>
      <c r="AG127" s="180">
        <v>194596</v>
      </c>
      <c r="AH127" s="180"/>
      <c r="AI127" s="180"/>
      <c r="AJ127" s="180"/>
      <c r="AK127" s="180">
        <v>1086115</v>
      </c>
      <c r="AL127" s="180"/>
      <c r="AM127" s="180"/>
      <c r="AN127" s="180"/>
      <c r="AO127" s="180"/>
      <c r="AP127" s="180"/>
      <c r="AQ127" s="180"/>
      <c r="AR127" s="180"/>
      <c r="AS127" s="180">
        <v>222769</v>
      </c>
      <c r="AT127" s="180"/>
      <c r="AU127" s="180"/>
      <c r="AV127" s="180"/>
      <c r="AW127" s="180"/>
      <c r="AX127" s="180"/>
      <c r="AY127" s="180"/>
      <c r="AZ127" s="180"/>
      <c r="BA127" s="180"/>
      <c r="BB127" s="180"/>
      <c r="BC127" s="180"/>
      <c r="BD127" s="180"/>
      <c r="BE127" s="180"/>
      <c r="BF127" s="180"/>
      <c r="BG127" s="180"/>
      <c r="BH127" s="180"/>
      <c r="BI127" s="180"/>
      <c r="BJ127" s="180"/>
      <c r="BK127" s="180"/>
      <c r="BL127" s="180"/>
      <c r="BM127" s="180">
        <v>3604364</v>
      </c>
    </row>
    <row r="128" spans="1:65" x14ac:dyDescent="0.3">
      <c r="A128" s="14" t="s">
        <v>703</v>
      </c>
      <c r="B128" s="14"/>
      <c r="C128" s="14"/>
      <c r="D128" s="180"/>
      <c r="E128" s="180"/>
      <c r="F128" s="180"/>
      <c r="G128" s="180">
        <v>57881</v>
      </c>
      <c r="H128" s="180"/>
      <c r="I128" s="180"/>
      <c r="J128" s="180"/>
      <c r="K128" s="180"/>
      <c r="L128" s="180"/>
      <c r="M128" s="180">
        <v>1343003</v>
      </c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>
        <v>700000</v>
      </c>
      <c r="AC128" s="180"/>
      <c r="AD128" s="180"/>
      <c r="AE128" s="180"/>
      <c r="AF128" s="180"/>
      <c r="AG128" s="180">
        <v>194596</v>
      </c>
      <c r="AH128" s="180"/>
      <c r="AI128" s="180"/>
      <c r="AJ128" s="180"/>
      <c r="AK128" s="180">
        <v>1086115</v>
      </c>
      <c r="AL128" s="180"/>
      <c r="AM128" s="180"/>
      <c r="AN128" s="180"/>
      <c r="AO128" s="180"/>
      <c r="AP128" s="180"/>
      <c r="AQ128" s="180"/>
      <c r="AR128" s="180"/>
      <c r="AS128" s="180">
        <v>222769</v>
      </c>
      <c r="AT128" s="180"/>
      <c r="AU128" s="180"/>
      <c r="AV128" s="180"/>
      <c r="AW128" s="180"/>
      <c r="AX128" s="180"/>
      <c r="AY128" s="180"/>
      <c r="AZ128" s="180"/>
      <c r="BA128" s="180"/>
      <c r="BB128" s="180"/>
      <c r="BC128" s="180"/>
      <c r="BD128" s="180"/>
      <c r="BE128" s="180"/>
      <c r="BF128" s="180"/>
      <c r="BG128" s="180"/>
      <c r="BH128" s="180"/>
      <c r="BI128" s="180"/>
      <c r="BJ128" s="180"/>
      <c r="BK128" s="180"/>
      <c r="BL128" s="180"/>
      <c r="BM128" s="180">
        <v>3604364</v>
      </c>
    </row>
    <row r="129" spans="1:65" x14ac:dyDescent="0.3">
      <c r="A129" s="14" t="s">
        <v>630</v>
      </c>
      <c r="B129" s="14" t="s">
        <v>456</v>
      </c>
      <c r="C129" s="14" t="s">
        <v>568</v>
      </c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80"/>
      <c r="AS129" s="180"/>
      <c r="AT129" s="180"/>
      <c r="AU129" s="180"/>
      <c r="AV129" s="180"/>
      <c r="AW129" s="180"/>
      <c r="AX129" s="180"/>
      <c r="AY129" s="180"/>
      <c r="AZ129" s="180"/>
      <c r="BA129" s="180"/>
      <c r="BB129" s="180"/>
      <c r="BC129" s="180"/>
      <c r="BD129" s="180"/>
      <c r="BE129" s="180"/>
      <c r="BF129" s="180"/>
      <c r="BG129" s="180">
        <v>100000</v>
      </c>
      <c r="BH129" s="180"/>
      <c r="BI129" s="180"/>
      <c r="BJ129" s="180"/>
      <c r="BK129" s="180"/>
      <c r="BL129" s="180"/>
      <c r="BM129" s="180">
        <v>100000</v>
      </c>
    </row>
    <row r="130" spans="1:65" x14ac:dyDescent="0.3">
      <c r="B130" s="14" t="s">
        <v>712</v>
      </c>
      <c r="C130" s="14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  <c r="BA130" s="180"/>
      <c r="BB130" s="180"/>
      <c r="BC130" s="180"/>
      <c r="BD130" s="180"/>
      <c r="BE130" s="180"/>
      <c r="BF130" s="180"/>
      <c r="BG130" s="180">
        <v>100000</v>
      </c>
      <c r="BH130" s="180"/>
      <c r="BI130" s="180"/>
      <c r="BJ130" s="180"/>
      <c r="BK130" s="180"/>
      <c r="BL130" s="180"/>
      <c r="BM130" s="180">
        <v>100000</v>
      </c>
    </row>
    <row r="131" spans="1:65" x14ac:dyDescent="0.3">
      <c r="A131" s="14" t="s">
        <v>704</v>
      </c>
      <c r="B131" s="14"/>
      <c r="C131" s="14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  <c r="AR131" s="180"/>
      <c r="AS131" s="180"/>
      <c r="AT131" s="180"/>
      <c r="AU131" s="180"/>
      <c r="AV131" s="180"/>
      <c r="AW131" s="180"/>
      <c r="AX131" s="180"/>
      <c r="AY131" s="180"/>
      <c r="AZ131" s="180"/>
      <c r="BA131" s="180"/>
      <c r="BB131" s="180"/>
      <c r="BC131" s="180"/>
      <c r="BD131" s="180"/>
      <c r="BE131" s="180"/>
      <c r="BF131" s="180"/>
      <c r="BG131" s="180">
        <v>100000</v>
      </c>
      <c r="BH131" s="180"/>
      <c r="BI131" s="180"/>
      <c r="BJ131" s="180"/>
      <c r="BK131" s="180"/>
      <c r="BL131" s="180"/>
      <c r="BM131" s="180">
        <v>100000</v>
      </c>
    </row>
    <row r="132" spans="1:65" x14ac:dyDescent="0.3">
      <c r="A132" s="14" t="s">
        <v>616</v>
      </c>
      <c r="B132" s="14" t="s">
        <v>456</v>
      </c>
      <c r="C132" s="14" t="s">
        <v>634</v>
      </c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80"/>
      <c r="AT132" s="180"/>
      <c r="AU132" s="180"/>
      <c r="AV132" s="180">
        <v>8000000</v>
      </c>
      <c r="AW132" s="180"/>
      <c r="AX132" s="180"/>
      <c r="AY132" s="180"/>
      <c r="AZ132" s="180"/>
      <c r="BA132" s="180"/>
      <c r="BB132" s="180"/>
      <c r="BC132" s="180"/>
      <c r="BD132" s="180"/>
      <c r="BE132" s="180"/>
      <c r="BF132" s="180"/>
      <c r="BG132" s="180"/>
      <c r="BH132" s="180"/>
      <c r="BI132" s="180"/>
      <c r="BJ132" s="180"/>
      <c r="BK132" s="180"/>
      <c r="BL132" s="180"/>
      <c r="BM132" s="180">
        <v>8000000</v>
      </c>
    </row>
    <row r="133" spans="1:65" x14ac:dyDescent="0.3">
      <c r="B133" s="14" t="s">
        <v>712</v>
      </c>
      <c r="C133" s="14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  <c r="AS133" s="180"/>
      <c r="AT133" s="180"/>
      <c r="AU133" s="180"/>
      <c r="AV133" s="180">
        <v>8000000</v>
      </c>
      <c r="AW133" s="180"/>
      <c r="AX133" s="180"/>
      <c r="AY133" s="180"/>
      <c r="AZ133" s="180"/>
      <c r="BA133" s="180"/>
      <c r="BB133" s="180"/>
      <c r="BC133" s="180"/>
      <c r="BD133" s="180"/>
      <c r="BE133" s="180"/>
      <c r="BF133" s="180"/>
      <c r="BG133" s="180"/>
      <c r="BH133" s="180"/>
      <c r="BI133" s="180"/>
      <c r="BJ133" s="180"/>
      <c r="BK133" s="180"/>
      <c r="BL133" s="180"/>
      <c r="BM133" s="180">
        <v>8000000</v>
      </c>
    </row>
    <row r="134" spans="1:65" x14ac:dyDescent="0.3">
      <c r="A134" s="14" t="s">
        <v>705</v>
      </c>
      <c r="B134" s="14"/>
      <c r="C134" s="14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0"/>
      <c r="AR134" s="180"/>
      <c r="AS134" s="180"/>
      <c r="AT134" s="180"/>
      <c r="AU134" s="180"/>
      <c r="AV134" s="180">
        <v>8000000</v>
      </c>
      <c r="AW134" s="180"/>
      <c r="AX134" s="180"/>
      <c r="AY134" s="180"/>
      <c r="AZ134" s="180"/>
      <c r="BA134" s="180"/>
      <c r="BB134" s="180"/>
      <c r="BC134" s="180"/>
      <c r="BD134" s="180"/>
      <c r="BE134" s="180"/>
      <c r="BF134" s="180"/>
      <c r="BG134" s="180"/>
      <c r="BH134" s="180"/>
      <c r="BI134" s="180"/>
      <c r="BJ134" s="180"/>
      <c r="BK134" s="180"/>
      <c r="BL134" s="180"/>
      <c r="BM134" s="180">
        <v>8000000</v>
      </c>
    </row>
    <row r="135" spans="1:65" x14ac:dyDescent="0.3">
      <c r="A135" s="14" t="s">
        <v>560</v>
      </c>
      <c r="B135" s="14" t="s">
        <v>456</v>
      </c>
      <c r="C135" s="14" t="s">
        <v>570</v>
      </c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>
        <v>10000</v>
      </c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  <c r="AR135" s="180"/>
      <c r="AS135" s="180"/>
      <c r="AT135" s="180"/>
      <c r="AU135" s="180"/>
      <c r="AV135" s="180"/>
      <c r="AW135" s="180"/>
      <c r="AX135" s="180"/>
      <c r="AY135" s="180"/>
      <c r="AZ135" s="180"/>
      <c r="BA135" s="180"/>
      <c r="BB135" s="180"/>
      <c r="BC135" s="180"/>
      <c r="BD135" s="180"/>
      <c r="BE135" s="180"/>
      <c r="BF135" s="180"/>
      <c r="BG135" s="180"/>
      <c r="BH135" s="180"/>
      <c r="BI135" s="180"/>
      <c r="BJ135" s="180"/>
      <c r="BK135" s="180"/>
      <c r="BL135" s="180"/>
      <c r="BM135" s="180">
        <v>10000</v>
      </c>
    </row>
    <row r="136" spans="1:65" x14ac:dyDescent="0.3">
      <c r="C136" s="14" t="s">
        <v>612</v>
      </c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>
        <v>28577</v>
      </c>
      <c r="AN136" s="180"/>
      <c r="AO136" s="180"/>
      <c r="AP136" s="180"/>
      <c r="AQ136" s="180"/>
      <c r="AR136" s="180"/>
      <c r="AS136" s="180"/>
      <c r="AT136" s="180"/>
      <c r="AU136" s="180"/>
      <c r="AV136" s="180"/>
      <c r="AW136" s="180"/>
      <c r="AX136" s="180"/>
      <c r="AY136" s="180"/>
      <c r="AZ136" s="180"/>
      <c r="BA136" s="180"/>
      <c r="BB136" s="180"/>
      <c r="BC136" s="180"/>
      <c r="BD136" s="180"/>
      <c r="BE136" s="180"/>
      <c r="BF136" s="180"/>
      <c r="BG136" s="180"/>
      <c r="BH136" s="180"/>
      <c r="BI136" s="180"/>
      <c r="BJ136" s="180"/>
      <c r="BK136" s="180"/>
      <c r="BL136" s="180"/>
      <c r="BM136" s="180">
        <v>28577</v>
      </c>
    </row>
    <row r="137" spans="1:65" x14ac:dyDescent="0.3">
      <c r="C137" s="14" t="s">
        <v>587</v>
      </c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>
        <v>13936000</v>
      </c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  <c r="AS137" s="180"/>
      <c r="AT137" s="180"/>
      <c r="AU137" s="180"/>
      <c r="AV137" s="180"/>
      <c r="AW137" s="180"/>
      <c r="AX137" s="180"/>
      <c r="AY137" s="180"/>
      <c r="AZ137" s="180"/>
      <c r="BA137" s="180"/>
      <c r="BB137" s="180"/>
      <c r="BC137" s="180"/>
      <c r="BD137" s="180"/>
      <c r="BE137" s="180"/>
      <c r="BF137" s="180">
        <v>6811000</v>
      </c>
      <c r="BG137" s="180"/>
      <c r="BH137" s="180"/>
      <c r="BI137" s="180"/>
      <c r="BJ137" s="180"/>
      <c r="BK137" s="180"/>
      <c r="BL137" s="180"/>
      <c r="BM137" s="180">
        <v>20747000</v>
      </c>
    </row>
    <row r="138" spans="1:65" x14ac:dyDescent="0.3">
      <c r="C138" s="14" t="s">
        <v>605</v>
      </c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>
        <v>16902130</v>
      </c>
      <c r="Y138" s="180"/>
      <c r="Z138" s="180"/>
      <c r="AA138" s="180">
        <v>760236</v>
      </c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  <c r="AS138" s="180"/>
      <c r="AT138" s="180"/>
      <c r="AU138" s="180"/>
      <c r="AV138" s="180"/>
      <c r="AW138" s="180"/>
      <c r="AX138" s="180"/>
      <c r="AY138" s="180"/>
      <c r="AZ138" s="180"/>
      <c r="BA138" s="180"/>
      <c r="BB138" s="180"/>
      <c r="BC138" s="180"/>
      <c r="BD138" s="180"/>
      <c r="BE138" s="180"/>
      <c r="BF138" s="180"/>
      <c r="BG138" s="180"/>
      <c r="BH138" s="180"/>
      <c r="BI138" s="180"/>
      <c r="BJ138" s="180"/>
      <c r="BK138" s="180"/>
      <c r="BL138" s="180"/>
      <c r="BM138" s="180">
        <v>17662366</v>
      </c>
    </row>
    <row r="139" spans="1:65" x14ac:dyDescent="0.3">
      <c r="C139" s="14" t="s">
        <v>558</v>
      </c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>
        <v>4646472</v>
      </c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180"/>
      <c r="AT139" s="180"/>
      <c r="AU139" s="180"/>
      <c r="AV139" s="180"/>
      <c r="AW139" s="180"/>
      <c r="AX139" s="180"/>
      <c r="AY139" s="180"/>
      <c r="AZ139" s="180"/>
      <c r="BA139" s="180"/>
      <c r="BB139" s="180"/>
      <c r="BC139" s="180"/>
      <c r="BD139" s="180"/>
      <c r="BE139" s="180"/>
      <c r="BF139" s="180"/>
      <c r="BG139" s="180"/>
      <c r="BH139" s="180"/>
      <c r="BI139" s="180"/>
      <c r="BJ139" s="180"/>
      <c r="BK139" s="180"/>
      <c r="BL139" s="180"/>
      <c r="BM139" s="180">
        <v>4646472</v>
      </c>
    </row>
    <row r="140" spans="1:65" x14ac:dyDescent="0.3">
      <c r="C140" s="14" t="s">
        <v>557</v>
      </c>
      <c r="D140" s="180"/>
      <c r="E140" s="180">
        <v>6510441</v>
      </c>
      <c r="F140" s="180"/>
      <c r="G140" s="180"/>
      <c r="H140" s="180"/>
      <c r="I140" s="180"/>
      <c r="J140" s="180">
        <v>5614560</v>
      </c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>
        <v>15150000</v>
      </c>
      <c r="AG140" s="180"/>
      <c r="AH140" s="180">
        <v>11500000</v>
      </c>
      <c r="AI140" s="180"/>
      <c r="AJ140" s="180"/>
      <c r="AK140" s="180"/>
      <c r="AL140" s="180"/>
      <c r="AM140" s="180">
        <v>11500000</v>
      </c>
      <c r="AN140" s="180"/>
      <c r="AO140" s="180">
        <v>11500000</v>
      </c>
      <c r="AP140" s="180"/>
      <c r="AQ140" s="180"/>
      <c r="AR140" s="180"/>
      <c r="AS140" s="180"/>
      <c r="AT140" s="180">
        <v>6867529</v>
      </c>
      <c r="AU140" s="180"/>
      <c r="AV140" s="180"/>
      <c r="AW140" s="180"/>
      <c r="AX140" s="180"/>
      <c r="AY140" s="180"/>
      <c r="AZ140" s="180"/>
      <c r="BA140" s="180"/>
      <c r="BB140" s="180"/>
      <c r="BC140" s="180"/>
      <c r="BD140" s="180"/>
      <c r="BE140" s="180"/>
      <c r="BF140" s="180"/>
      <c r="BG140" s="180"/>
      <c r="BH140" s="180"/>
      <c r="BI140" s="180"/>
      <c r="BJ140" s="180"/>
      <c r="BK140" s="180"/>
      <c r="BL140" s="180"/>
      <c r="BM140" s="180">
        <v>68642530</v>
      </c>
    </row>
    <row r="141" spans="1:65" x14ac:dyDescent="0.3">
      <c r="B141" s="14" t="s">
        <v>712</v>
      </c>
      <c r="C141" s="14"/>
      <c r="D141" s="180"/>
      <c r="E141" s="180">
        <v>6510441</v>
      </c>
      <c r="F141" s="180"/>
      <c r="G141" s="180"/>
      <c r="H141" s="180"/>
      <c r="I141" s="180"/>
      <c r="J141" s="180">
        <v>5614560</v>
      </c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>
        <v>4646472</v>
      </c>
      <c r="V141" s="180"/>
      <c r="W141" s="180"/>
      <c r="X141" s="180">
        <v>16902130</v>
      </c>
      <c r="Y141" s="180"/>
      <c r="Z141" s="180"/>
      <c r="AA141" s="180">
        <v>760236</v>
      </c>
      <c r="AB141" s="180"/>
      <c r="AC141" s="180">
        <v>10000</v>
      </c>
      <c r="AD141" s="180"/>
      <c r="AE141" s="180">
        <v>13936000</v>
      </c>
      <c r="AF141" s="180">
        <v>15150000</v>
      </c>
      <c r="AG141" s="180"/>
      <c r="AH141" s="180">
        <v>11500000</v>
      </c>
      <c r="AI141" s="180"/>
      <c r="AJ141" s="180"/>
      <c r="AK141" s="180"/>
      <c r="AL141" s="180"/>
      <c r="AM141" s="180">
        <v>11528577</v>
      </c>
      <c r="AN141" s="180"/>
      <c r="AO141" s="180">
        <v>11500000</v>
      </c>
      <c r="AP141" s="180"/>
      <c r="AQ141" s="180"/>
      <c r="AR141" s="180"/>
      <c r="AS141" s="180"/>
      <c r="AT141" s="180">
        <v>6867529</v>
      </c>
      <c r="AU141" s="180"/>
      <c r="AV141" s="180"/>
      <c r="AW141" s="180"/>
      <c r="AX141" s="180"/>
      <c r="AY141" s="180"/>
      <c r="AZ141" s="180"/>
      <c r="BA141" s="180"/>
      <c r="BB141" s="180"/>
      <c r="BC141" s="180"/>
      <c r="BD141" s="180"/>
      <c r="BE141" s="180"/>
      <c r="BF141" s="180">
        <v>6811000</v>
      </c>
      <c r="BG141" s="180"/>
      <c r="BH141" s="180"/>
      <c r="BI141" s="180"/>
      <c r="BJ141" s="180"/>
      <c r="BK141" s="180"/>
      <c r="BL141" s="180"/>
      <c r="BM141" s="180">
        <v>111736945</v>
      </c>
    </row>
    <row r="142" spans="1:65" x14ac:dyDescent="0.3">
      <c r="A142" s="14" t="s">
        <v>670</v>
      </c>
      <c r="B142" s="14"/>
      <c r="C142" s="14"/>
      <c r="D142" s="180"/>
      <c r="E142" s="180">
        <v>6510441</v>
      </c>
      <c r="F142" s="180"/>
      <c r="G142" s="180"/>
      <c r="H142" s="180"/>
      <c r="I142" s="180"/>
      <c r="J142" s="180">
        <v>5614560</v>
      </c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>
        <v>4646472</v>
      </c>
      <c r="V142" s="180"/>
      <c r="W142" s="180"/>
      <c r="X142" s="180">
        <v>16902130</v>
      </c>
      <c r="Y142" s="180"/>
      <c r="Z142" s="180"/>
      <c r="AA142" s="180">
        <v>760236</v>
      </c>
      <c r="AB142" s="180"/>
      <c r="AC142" s="180">
        <v>10000</v>
      </c>
      <c r="AD142" s="180"/>
      <c r="AE142" s="180">
        <v>13936000</v>
      </c>
      <c r="AF142" s="180">
        <v>15150000</v>
      </c>
      <c r="AG142" s="180"/>
      <c r="AH142" s="180">
        <v>11500000</v>
      </c>
      <c r="AI142" s="180"/>
      <c r="AJ142" s="180"/>
      <c r="AK142" s="180"/>
      <c r="AL142" s="180"/>
      <c r="AM142" s="180">
        <v>11528577</v>
      </c>
      <c r="AN142" s="180"/>
      <c r="AO142" s="180">
        <v>11500000</v>
      </c>
      <c r="AP142" s="180"/>
      <c r="AQ142" s="180"/>
      <c r="AR142" s="180"/>
      <c r="AS142" s="180"/>
      <c r="AT142" s="180">
        <v>6867529</v>
      </c>
      <c r="AU142" s="180"/>
      <c r="AV142" s="180"/>
      <c r="AW142" s="180"/>
      <c r="AX142" s="180"/>
      <c r="AY142" s="180"/>
      <c r="AZ142" s="180"/>
      <c r="BA142" s="180"/>
      <c r="BB142" s="180"/>
      <c r="BC142" s="180"/>
      <c r="BD142" s="180"/>
      <c r="BE142" s="180"/>
      <c r="BF142" s="180">
        <v>6811000</v>
      </c>
      <c r="BG142" s="180"/>
      <c r="BH142" s="180"/>
      <c r="BI142" s="180"/>
      <c r="BJ142" s="180"/>
      <c r="BK142" s="180"/>
      <c r="BL142" s="180"/>
      <c r="BM142" s="180">
        <v>111736945</v>
      </c>
    </row>
    <row r="143" spans="1:65" x14ac:dyDescent="0.3">
      <c r="A143" s="14" t="s">
        <v>561</v>
      </c>
      <c r="B143" s="14" t="s">
        <v>456</v>
      </c>
      <c r="C143" s="14" t="s">
        <v>558</v>
      </c>
      <c r="D143" s="180"/>
      <c r="E143" s="180"/>
      <c r="F143" s="180">
        <v>385148</v>
      </c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80"/>
      <c r="AK143" s="180"/>
      <c r="AL143" s="180"/>
      <c r="AM143" s="180"/>
      <c r="AN143" s="180"/>
      <c r="AO143" s="180"/>
      <c r="AP143" s="180"/>
      <c r="AQ143" s="180"/>
      <c r="AR143" s="180"/>
      <c r="AS143" s="180"/>
      <c r="AT143" s="180"/>
      <c r="AU143" s="180"/>
      <c r="AV143" s="180"/>
      <c r="AW143" s="180"/>
      <c r="AX143" s="180"/>
      <c r="AY143" s="180"/>
      <c r="AZ143" s="180"/>
      <c r="BA143" s="180"/>
      <c r="BB143" s="180"/>
      <c r="BC143" s="180"/>
      <c r="BD143" s="180"/>
      <c r="BE143" s="180"/>
      <c r="BF143" s="180"/>
      <c r="BG143" s="180"/>
      <c r="BH143" s="180"/>
      <c r="BI143" s="180"/>
      <c r="BJ143" s="180"/>
      <c r="BK143" s="180"/>
      <c r="BL143" s="180"/>
      <c r="BM143" s="180">
        <v>385148</v>
      </c>
    </row>
    <row r="144" spans="1:65" x14ac:dyDescent="0.3">
      <c r="B144" s="14" t="s">
        <v>712</v>
      </c>
      <c r="C144" s="14"/>
      <c r="D144" s="180"/>
      <c r="E144" s="180"/>
      <c r="F144" s="180">
        <v>385148</v>
      </c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180"/>
      <c r="AK144" s="180"/>
      <c r="AL144" s="180"/>
      <c r="AM144" s="180"/>
      <c r="AN144" s="180"/>
      <c r="AO144" s="180"/>
      <c r="AP144" s="180"/>
      <c r="AQ144" s="180"/>
      <c r="AR144" s="180"/>
      <c r="AS144" s="180"/>
      <c r="AT144" s="180"/>
      <c r="AU144" s="180"/>
      <c r="AV144" s="180"/>
      <c r="AW144" s="180"/>
      <c r="AX144" s="180"/>
      <c r="AY144" s="180"/>
      <c r="AZ144" s="180"/>
      <c r="BA144" s="180"/>
      <c r="BB144" s="180"/>
      <c r="BC144" s="180"/>
      <c r="BD144" s="180"/>
      <c r="BE144" s="180"/>
      <c r="BF144" s="180"/>
      <c r="BG144" s="180"/>
      <c r="BH144" s="180"/>
      <c r="BI144" s="180"/>
      <c r="BJ144" s="180"/>
      <c r="BK144" s="180"/>
      <c r="BL144" s="180"/>
      <c r="BM144" s="180">
        <v>385148</v>
      </c>
    </row>
    <row r="145" spans="1:65" x14ac:dyDescent="0.3">
      <c r="A145" s="14" t="s">
        <v>671</v>
      </c>
      <c r="B145" s="14"/>
      <c r="C145" s="14"/>
      <c r="D145" s="180"/>
      <c r="E145" s="180"/>
      <c r="F145" s="180">
        <v>385148</v>
      </c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180"/>
      <c r="AK145" s="180"/>
      <c r="AL145" s="180"/>
      <c r="AM145" s="180"/>
      <c r="AN145" s="180"/>
      <c r="AO145" s="180"/>
      <c r="AP145" s="180"/>
      <c r="AQ145" s="180"/>
      <c r="AR145" s="180"/>
      <c r="AS145" s="180"/>
      <c r="AT145" s="180"/>
      <c r="AU145" s="180"/>
      <c r="AV145" s="180"/>
      <c r="AW145" s="180"/>
      <c r="AX145" s="180"/>
      <c r="AY145" s="180"/>
      <c r="AZ145" s="180"/>
      <c r="BA145" s="180"/>
      <c r="BB145" s="180"/>
      <c r="BC145" s="180"/>
      <c r="BD145" s="180"/>
      <c r="BE145" s="180"/>
      <c r="BF145" s="180"/>
      <c r="BG145" s="180"/>
      <c r="BH145" s="180"/>
      <c r="BI145" s="180"/>
      <c r="BJ145" s="180"/>
      <c r="BK145" s="180"/>
      <c r="BL145" s="180"/>
      <c r="BM145" s="180">
        <v>385148</v>
      </c>
    </row>
    <row r="146" spans="1:65" x14ac:dyDescent="0.3">
      <c r="A146" s="14" t="s">
        <v>598</v>
      </c>
      <c r="B146" s="14" t="s">
        <v>456</v>
      </c>
      <c r="C146" s="14" t="s">
        <v>568</v>
      </c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>
        <v>125000</v>
      </c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80"/>
      <c r="AL146" s="180"/>
      <c r="AM146" s="180"/>
      <c r="AN146" s="180"/>
      <c r="AO146" s="180"/>
      <c r="AP146" s="180"/>
      <c r="AQ146" s="180"/>
      <c r="AR146" s="180"/>
      <c r="AS146" s="180"/>
      <c r="AT146" s="180"/>
      <c r="AU146" s="180"/>
      <c r="AV146" s="180"/>
      <c r="AW146" s="180"/>
      <c r="AX146" s="180"/>
      <c r="AY146" s="180"/>
      <c r="AZ146" s="180"/>
      <c r="BA146" s="180"/>
      <c r="BB146" s="180"/>
      <c r="BC146" s="180"/>
      <c r="BD146" s="180"/>
      <c r="BE146" s="180">
        <v>218000</v>
      </c>
      <c r="BF146" s="180"/>
      <c r="BG146" s="180"/>
      <c r="BH146" s="180"/>
      <c r="BI146" s="180"/>
      <c r="BJ146" s="180"/>
      <c r="BK146" s="180"/>
      <c r="BL146" s="180"/>
      <c r="BM146" s="180">
        <v>343000</v>
      </c>
    </row>
    <row r="147" spans="1:65" x14ac:dyDescent="0.3">
      <c r="C147" s="14" t="s">
        <v>609</v>
      </c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  <c r="AI147" s="180">
        <v>355826</v>
      </c>
      <c r="AJ147" s="180"/>
      <c r="AK147" s="180"/>
      <c r="AL147" s="180"/>
      <c r="AM147" s="180"/>
      <c r="AN147" s="180"/>
      <c r="AO147" s="180"/>
      <c r="AP147" s="180"/>
      <c r="AQ147" s="180"/>
      <c r="AR147" s="180"/>
      <c r="AS147" s="180"/>
      <c r="AT147" s="180"/>
      <c r="AU147" s="180"/>
      <c r="AV147" s="180"/>
      <c r="AW147" s="180"/>
      <c r="AX147" s="180"/>
      <c r="AY147" s="180"/>
      <c r="AZ147" s="180"/>
      <c r="BA147" s="180"/>
      <c r="BB147" s="180"/>
      <c r="BC147" s="180"/>
      <c r="BD147" s="180"/>
      <c r="BE147" s="180"/>
      <c r="BF147" s="180"/>
      <c r="BG147" s="180"/>
      <c r="BH147" s="180"/>
      <c r="BI147" s="180"/>
      <c r="BJ147" s="180"/>
      <c r="BK147" s="180"/>
      <c r="BL147" s="180"/>
      <c r="BM147" s="180">
        <v>355826</v>
      </c>
    </row>
    <row r="148" spans="1:65" x14ac:dyDescent="0.3">
      <c r="C148" s="14" t="s">
        <v>599</v>
      </c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>
        <v>90576</v>
      </c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80"/>
      <c r="AK148" s="180"/>
      <c r="AL148" s="180"/>
      <c r="AM148" s="180"/>
      <c r="AN148" s="180"/>
      <c r="AO148" s="180"/>
      <c r="AP148" s="180"/>
      <c r="AQ148" s="180"/>
      <c r="AR148" s="180"/>
      <c r="AS148" s="180"/>
      <c r="AT148" s="180"/>
      <c r="AU148" s="180"/>
      <c r="AV148" s="180"/>
      <c r="AW148" s="180"/>
      <c r="AX148" s="180"/>
      <c r="AY148" s="180"/>
      <c r="AZ148" s="180"/>
      <c r="BA148" s="180"/>
      <c r="BB148" s="180"/>
      <c r="BC148" s="180"/>
      <c r="BD148" s="180"/>
      <c r="BE148" s="180"/>
      <c r="BF148" s="180"/>
      <c r="BG148" s="180"/>
      <c r="BH148" s="180"/>
      <c r="BI148" s="180"/>
      <c r="BJ148" s="180"/>
      <c r="BK148" s="180"/>
      <c r="BL148" s="180"/>
      <c r="BM148" s="180">
        <v>90576</v>
      </c>
    </row>
    <row r="149" spans="1:65" x14ac:dyDescent="0.3">
      <c r="C149" s="14" t="s">
        <v>579</v>
      </c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  <c r="AP149" s="180"/>
      <c r="AQ149" s="180"/>
      <c r="AR149" s="180"/>
      <c r="AS149" s="180"/>
      <c r="AT149" s="180"/>
      <c r="AU149" s="180"/>
      <c r="AV149" s="180">
        <v>15000</v>
      </c>
      <c r="AW149" s="180"/>
      <c r="AX149" s="180"/>
      <c r="AY149" s="180"/>
      <c r="AZ149" s="180"/>
      <c r="BA149" s="180"/>
      <c r="BB149" s="180"/>
      <c r="BC149" s="180"/>
      <c r="BD149" s="180"/>
      <c r="BE149" s="180"/>
      <c r="BF149" s="180"/>
      <c r="BG149" s="180"/>
      <c r="BH149" s="180"/>
      <c r="BI149" s="180"/>
      <c r="BJ149" s="180"/>
      <c r="BK149" s="180"/>
      <c r="BL149" s="180"/>
      <c r="BM149" s="180">
        <v>15000</v>
      </c>
    </row>
    <row r="150" spans="1:65" x14ac:dyDescent="0.3">
      <c r="C150" s="14" t="s">
        <v>606</v>
      </c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  <c r="AP150" s="180"/>
      <c r="AQ150" s="180"/>
      <c r="AR150" s="180"/>
      <c r="AS150" s="180"/>
      <c r="AT150" s="180"/>
      <c r="AU150" s="180"/>
      <c r="AV150" s="180"/>
      <c r="AW150" s="180"/>
      <c r="AX150" s="180"/>
      <c r="AY150" s="180"/>
      <c r="AZ150" s="180"/>
      <c r="BA150" s="180"/>
      <c r="BB150" s="180"/>
      <c r="BC150" s="180">
        <v>18891</v>
      </c>
      <c r="BD150" s="180">
        <v>48713</v>
      </c>
      <c r="BE150" s="180"/>
      <c r="BF150" s="180"/>
      <c r="BG150" s="180"/>
      <c r="BH150" s="180"/>
      <c r="BI150" s="180"/>
      <c r="BJ150" s="180"/>
      <c r="BK150" s="180"/>
      <c r="BL150" s="180"/>
      <c r="BM150" s="180">
        <v>67604</v>
      </c>
    </row>
    <row r="151" spans="1:65" x14ac:dyDescent="0.3">
      <c r="B151" s="14" t="s">
        <v>712</v>
      </c>
      <c r="C151" s="14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>
        <v>125000</v>
      </c>
      <c r="R151" s="180"/>
      <c r="S151" s="180">
        <v>90576</v>
      </c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  <c r="AE151" s="180"/>
      <c r="AF151" s="180"/>
      <c r="AG151" s="180"/>
      <c r="AH151" s="180"/>
      <c r="AI151" s="180">
        <v>355826</v>
      </c>
      <c r="AJ151" s="180"/>
      <c r="AK151" s="180"/>
      <c r="AL151" s="180"/>
      <c r="AM151" s="180"/>
      <c r="AN151" s="180"/>
      <c r="AO151" s="180"/>
      <c r="AP151" s="180"/>
      <c r="AQ151" s="180"/>
      <c r="AR151" s="180"/>
      <c r="AS151" s="180"/>
      <c r="AT151" s="180"/>
      <c r="AU151" s="180"/>
      <c r="AV151" s="180">
        <v>15000</v>
      </c>
      <c r="AW151" s="180"/>
      <c r="AX151" s="180"/>
      <c r="AY151" s="180"/>
      <c r="AZ151" s="180"/>
      <c r="BA151" s="180"/>
      <c r="BB151" s="180"/>
      <c r="BC151" s="180">
        <v>18891</v>
      </c>
      <c r="BD151" s="180">
        <v>48713</v>
      </c>
      <c r="BE151" s="180">
        <v>218000</v>
      </c>
      <c r="BF151" s="180"/>
      <c r="BG151" s="180"/>
      <c r="BH151" s="180"/>
      <c r="BI151" s="180"/>
      <c r="BJ151" s="180"/>
      <c r="BK151" s="180"/>
      <c r="BL151" s="180"/>
      <c r="BM151" s="180">
        <v>872006</v>
      </c>
    </row>
    <row r="152" spans="1:65" x14ac:dyDescent="0.3">
      <c r="A152" s="14" t="s">
        <v>706</v>
      </c>
      <c r="B152" s="14"/>
      <c r="C152" s="14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>
        <v>125000</v>
      </c>
      <c r="R152" s="180"/>
      <c r="S152" s="180">
        <v>90576</v>
      </c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0"/>
      <c r="AI152" s="180">
        <v>355826</v>
      </c>
      <c r="AJ152" s="180"/>
      <c r="AK152" s="180"/>
      <c r="AL152" s="180"/>
      <c r="AM152" s="180"/>
      <c r="AN152" s="180"/>
      <c r="AO152" s="180"/>
      <c r="AP152" s="180"/>
      <c r="AQ152" s="180"/>
      <c r="AR152" s="180"/>
      <c r="AS152" s="180"/>
      <c r="AT152" s="180"/>
      <c r="AU152" s="180"/>
      <c r="AV152" s="180">
        <v>15000</v>
      </c>
      <c r="AW152" s="180"/>
      <c r="AX152" s="180"/>
      <c r="AY152" s="180"/>
      <c r="AZ152" s="180"/>
      <c r="BA152" s="180"/>
      <c r="BB152" s="180"/>
      <c r="BC152" s="180">
        <v>18891</v>
      </c>
      <c r="BD152" s="180">
        <v>48713</v>
      </c>
      <c r="BE152" s="180">
        <v>218000</v>
      </c>
      <c r="BF152" s="180"/>
      <c r="BG152" s="180"/>
      <c r="BH152" s="180"/>
      <c r="BI152" s="180"/>
      <c r="BJ152" s="180"/>
      <c r="BK152" s="180"/>
      <c r="BL152" s="180"/>
      <c r="BM152" s="180">
        <v>872006</v>
      </c>
    </row>
    <row r="153" spans="1:65" x14ac:dyDescent="0.3">
      <c r="A153" s="14" t="s">
        <v>641</v>
      </c>
      <c r="B153" s="14" t="s">
        <v>456</v>
      </c>
      <c r="C153" s="14" t="s">
        <v>575</v>
      </c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/>
      <c r="AQ153" s="180"/>
      <c r="AR153" s="180"/>
      <c r="AS153" s="180"/>
      <c r="AT153" s="180"/>
      <c r="AU153" s="180"/>
      <c r="AV153" s="180"/>
      <c r="AW153" s="180"/>
      <c r="AX153" s="180"/>
      <c r="AY153" s="180"/>
      <c r="AZ153" s="180"/>
      <c r="BA153" s="180"/>
      <c r="BB153" s="180"/>
      <c r="BC153" s="180"/>
      <c r="BD153" s="180"/>
      <c r="BE153" s="180"/>
      <c r="BF153" s="180"/>
      <c r="BG153" s="180">
        <v>350000</v>
      </c>
      <c r="BH153" s="180"/>
      <c r="BI153" s="180"/>
      <c r="BJ153" s="180"/>
      <c r="BK153" s="180"/>
      <c r="BL153" s="180"/>
      <c r="BM153" s="180">
        <v>350000</v>
      </c>
    </row>
    <row r="154" spans="1:65" x14ac:dyDescent="0.3">
      <c r="B154" s="14" t="s">
        <v>712</v>
      </c>
      <c r="C154" s="14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0"/>
      <c r="AQ154" s="180"/>
      <c r="AR154" s="180"/>
      <c r="AS154" s="180"/>
      <c r="AT154" s="180"/>
      <c r="AU154" s="180"/>
      <c r="AV154" s="180"/>
      <c r="AW154" s="180"/>
      <c r="AX154" s="180"/>
      <c r="AY154" s="180"/>
      <c r="AZ154" s="180"/>
      <c r="BA154" s="180"/>
      <c r="BB154" s="180"/>
      <c r="BC154" s="180"/>
      <c r="BD154" s="180"/>
      <c r="BE154" s="180"/>
      <c r="BF154" s="180"/>
      <c r="BG154" s="180">
        <v>350000</v>
      </c>
      <c r="BH154" s="180"/>
      <c r="BI154" s="180"/>
      <c r="BJ154" s="180"/>
      <c r="BK154" s="180"/>
      <c r="BL154" s="180"/>
      <c r="BM154" s="180">
        <v>350000</v>
      </c>
    </row>
    <row r="155" spans="1:65" x14ac:dyDescent="0.3">
      <c r="A155" s="14" t="s">
        <v>707</v>
      </c>
      <c r="B155" s="14"/>
      <c r="C155" s="14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  <c r="AR155" s="180"/>
      <c r="AS155" s="180"/>
      <c r="AT155" s="180"/>
      <c r="AU155" s="180"/>
      <c r="AV155" s="180"/>
      <c r="AW155" s="180"/>
      <c r="AX155" s="180"/>
      <c r="AY155" s="180"/>
      <c r="AZ155" s="180"/>
      <c r="BA155" s="180"/>
      <c r="BB155" s="180"/>
      <c r="BC155" s="180"/>
      <c r="BD155" s="180"/>
      <c r="BE155" s="180"/>
      <c r="BF155" s="180"/>
      <c r="BG155" s="180">
        <v>350000</v>
      </c>
      <c r="BH155" s="180"/>
      <c r="BI155" s="180"/>
      <c r="BJ155" s="180"/>
      <c r="BK155" s="180"/>
      <c r="BL155" s="180"/>
      <c r="BM155" s="180">
        <v>350000</v>
      </c>
    </row>
    <row r="156" spans="1:65" x14ac:dyDescent="0.3">
      <c r="A156" s="14" t="s">
        <v>639</v>
      </c>
      <c r="B156" s="14" t="s">
        <v>456</v>
      </c>
      <c r="C156" s="14" t="s">
        <v>570</v>
      </c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  <c r="AG156" s="180"/>
      <c r="AH156" s="180"/>
      <c r="AI156" s="180"/>
      <c r="AJ156" s="180"/>
      <c r="AK156" s="180"/>
      <c r="AL156" s="180"/>
      <c r="AM156" s="180"/>
      <c r="AN156" s="180"/>
      <c r="AO156" s="180"/>
      <c r="AP156" s="180"/>
      <c r="AQ156" s="180"/>
      <c r="AR156" s="180"/>
      <c r="AS156" s="180"/>
      <c r="AT156" s="180"/>
      <c r="AU156" s="180"/>
      <c r="AV156" s="180"/>
      <c r="AW156" s="180"/>
      <c r="AX156" s="180"/>
      <c r="AY156" s="180"/>
      <c r="AZ156" s="180"/>
      <c r="BA156" s="180"/>
      <c r="BB156" s="180"/>
      <c r="BC156" s="180"/>
      <c r="BD156" s="180"/>
      <c r="BE156" s="180"/>
      <c r="BF156" s="180"/>
      <c r="BG156" s="180">
        <v>100000</v>
      </c>
      <c r="BH156" s="180"/>
      <c r="BI156" s="180"/>
      <c r="BJ156" s="180"/>
      <c r="BK156" s="180"/>
      <c r="BL156" s="180"/>
      <c r="BM156" s="180">
        <v>100000</v>
      </c>
    </row>
    <row r="157" spans="1:65" x14ac:dyDescent="0.3">
      <c r="B157" s="14" t="s">
        <v>712</v>
      </c>
      <c r="C157" s="14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0"/>
      <c r="AL157" s="180"/>
      <c r="AM157" s="180"/>
      <c r="AN157" s="180"/>
      <c r="AO157" s="180"/>
      <c r="AP157" s="180"/>
      <c r="AQ157" s="180"/>
      <c r="AR157" s="180"/>
      <c r="AS157" s="180"/>
      <c r="AT157" s="180"/>
      <c r="AU157" s="180"/>
      <c r="AV157" s="180"/>
      <c r="AW157" s="180"/>
      <c r="AX157" s="180"/>
      <c r="AY157" s="180"/>
      <c r="AZ157" s="180"/>
      <c r="BA157" s="180"/>
      <c r="BB157" s="180"/>
      <c r="BC157" s="180"/>
      <c r="BD157" s="180"/>
      <c r="BE157" s="180"/>
      <c r="BF157" s="180"/>
      <c r="BG157" s="180">
        <v>100000</v>
      </c>
      <c r="BH157" s="180"/>
      <c r="BI157" s="180"/>
      <c r="BJ157" s="180"/>
      <c r="BK157" s="180"/>
      <c r="BL157" s="180"/>
      <c r="BM157" s="180">
        <v>100000</v>
      </c>
    </row>
    <row r="158" spans="1:65" x14ac:dyDescent="0.3">
      <c r="A158" s="14" t="s">
        <v>708</v>
      </c>
      <c r="B158" s="14"/>
      <c r="C158" s="14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>
        <v>100000</v>
      </c>
      <c r="BH158" s="180"/>
      <c r="BI158" s="180"/>
      <c r="BJ158" s="180"/>
      <c r="BK158" s="180"/>
      <c r="BL158" s="180"/>
      <c r="BM158" s="180">
        <v>100000</v>
      </c>
    </row>
    <row r="159" spans="1:65" x14ac:dyDescent="0.3">
      <c r="A159" s="14" t="s">
        <v>650</v>
      </c>
      <c r="B159" s="14" t="s">
        <v>456</v>
      </c>
      <c r="C159" s="14" t="s">
        <v>651</v>
      </c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0"/>
      <c r="AK159" s="180"/>
      <c r="AL159" s="180"/>
      <c r="AM159" s="180"/>
      <c r="AN159" s="180"/>
      <c r="AO159" s="180"/>
      <c r="AP159" s="180"/>
      <c r="AQ159" s="180"/>
      <c r="AR159" s="180"/>
      <c r="AS159" s="180"/>
      <c r="AT159" s="180"/>
      <c r="AU159" s="180"/>
      <c r="AV159" s="180"/>
      <c r="AW159" s="180"/>
      <c r="AX159" s="180"/>
      <c r="AY159" s="180"/>
      <c r="AZ159" s="180"/>
      <c r="BA159" s="180"/>
      <c r="BB159" s="180"/>
      <c r="BC159" s="180"/>
      <c r="BD159" s="180"/>
      <c r="BE159" s="180"/>
      <c r="BF159" s="180"/>
      <c r="BG159" s="180"/>
      <c r="BH159" s="180">
        <v>18801000</v>
      </c>
      <c r="BI159" s="180"/>
      <c r="BJ159" s="180"/>
      <c r="BK159" s="180"/>
      <c r="BL159" s="180"/>
      <c r="BM159" s="180">
        <v>18801000</v>
      </c>
    </row>
    <row r="160" spans="1:65" x14ac:dyDescent="0.3">
      <c r="B160" s="14" t="s">
        <v>712</v>
      </c>
      <c r="C160" s="14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0"/>
      <c r="AC160" s="180"/>
      <c r="AD160" s="180"/>
      <c r="AE160" s="180"/>
      <c r="AF160" s="180"/>
      <c r="AG160" s="180"/>
      <c r="AH160" s="180"/>
      <c r="AI160" s="180"/>
      <c r="AJ160" s="180"/>
      <c r="AK160" s="180"/>
      <c r="AL160" s="180"/>
      <c r="AM160" s="180"/>
      <c r="AN160" s="180"/>
      <c r="AO160" s="180"/>
      <c r="AP160" s="180"/>
      <c r="AQ160" s="180"/>
      <c r="AR160" s="180"/>
      <c r="AS160" s="180"/>
      <c r="AT160" s="180"/>
      <c r="AU160" s="180"/>
      <c r="AV160" s="180"/>
      <c r="AW160" s="180"/>
      <c r="AX160" s="180"/>
      <c r="AY160" s="180"/>
      <c r="AZ160" s="180"/>
      <c r="BA160" s="180"/>
      <c r="BB160" s="180"/>
      <c r="BC160" s="180"/>
      <c r="BD160" s="180"/>
      <c r="BE160" s="180"/>
      <c r="BF160" s="180"/>
      <c r="BG160" s="180"/>
      <c r="BH160" s="180">
        <v>18801000</v>
      </c>
      <c r="BI160" s="180"/>
      <c r="BJ160" s="180"/>
      <c r="BK160" s="180"/>
      <c r="BL160" s="180"/>
      <c r="BM160" s="180">
        <v>18801000</v>
      </c>
    </row>
    <row r="161" spans="1:65" x14ac:dyDescent="0.3">
      <c r="A161" s="14" t="s">
        <v>709</v>
      </c>
      <c r="B161" s="14"/>
      <c r="C161" s="14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  <c r="AB161" s="180"/>
      <c r="AC161" s="180"/>
      <c r="AD161" s="180"/>
      <c r="AE161" s="180"/>
      <c r="AF161" s="180"/>
      <c r="AG161" s="180"/>
      <c r="AH161" s="180"/>
      <c r="AI161" s="180"/>
      <c r="AJ161" s="180"/>
      <c r="AK161" s="180"/>
      <c r="AL161" s="180"/>
      <c r="AM161" s="180"/>
      <c r="AN161" s="180"/>
      <c r="AO161" s="180"/>
      <c r="AP161" s="180"/>
      <c r="AQ161" s="180"/>
      <c r="AR161" s="180"/>
      <c r="AS161" s="180"/>
      <c r="AT161" s="180"/>
      <c r="AU161" s="180"/>
      <c r="AV161" s="180"/>
      <c r="AW161" s="180"/>
      <c r="AX161" s="180"/>
      <c r="AY161" s="180"/>
      <c r="AZ161" s="180"/>
      <c r="BA161" s="180"/>
      <c r="BB161" s="180"/>
      <c r="BC161" s="180"/>
      <c r="BD161" s="180"/>
      <c r="BE161" s="180"/>
      <c r="BF161" s="180"/>
      <c r="BG161" s="180"/>
      <c r="BH161" s="180">
        <v>18801000</v>
      </c>
      <c r="BI161" s="180"/>
      <c r="BJ161" s="180"/>
      <c r="BK161" s="180"/>
      <c r="BL161" s="180"/>
      <c r="BM161" s="180">
        <v>18801000</v>
      </c>
    </row>
    <row r="162" spans="1:65" x14ac:dyDescent="0.3">
      <c r="A162" s="14" t="s">
        <v>654</v>
      </c>
      <c r="B162" s="14" t="s">
        <v>456</v>
      </c>
      <c r="C162" s="14" t="s">
        <v>634</v>
      </c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0"/>
      <c r="AD162" s="180"/>
      <c r="AE162" s="180"/>
      <c r="AF162" s="180"/>
      <c r="AG162" s="180"/>
      <c r="AH162" s="180"/>
      <c r="AI162" s="180"/>
      <c r="AJ162" s="180"/>
      <c r="AK162" s="180"/>
      <c r="AL162" s="180"/>
      <c r="AM162" s="180"/>
      <c r="AN162" s="180"/>
      <c r="AO162" s="180"/>
      <c r="AP162" s="180"/>
      <c r="AQ162" s="180"/>
      <c r="AR162" s="180"/>
      <c r="AS162" s="180"/>
      <c r="AT162" s="180"/>
      <c r="AU162" s="180"/>
      <c r="AV162" s="180"/>
      <c r="AW162" s="180"/>
      <c r="AX162" s="180"/>
      <c r="AY162" s="180"/>
      <c r="AZ162" s="180"/>
      <c r="BA162" s="180"/>
      <c r="BB162" s="180"/>
      <c r="BC162" s="180"/>
      <c r="BD162" s="180"/>
      <c r="BE162" s="180"/>
      <c r="BF162" s="180"/>
      <c r="BG162" s="180"/>
      <c r="BH162" s="180">
        <v>62700000</v>
      </c>
      <c r="BI162" s="180"/>
      <c r="BJ162" s="180"/>
      <c r="BK162" s="180"/>
      <c r="BL162" s="180"/>
      <c r="BM162" s="180">
        <v>62700000</v>
      </c>
    </row>
    <row r="163" spans="1:65" x14ac:dyDescent="0.3">
      <c r="B163" s="14" t="s">
        <v>712</v>
      </c>
      <c r="C163" s="14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80"/>
      <c r="AK163" s="180"/>
      <c r="AL163" s="180"/>
      <c r="AM163" s="180"/>
      <c r="AN163" s="180"/>
      <c r="AO163" s="180"/>
      <c r="AP163" s="180"/>
      <c r="AQ163" s="180"/>
      <c r="AR163" s="180"/>
      <c r="AS163" s="180"/>
      <c r="AT163" s="180"/>
      <c r="AU163" s="180"/>
      <c r="AV163" s="180"/>
      <c r="AW163" s="180"/>
      <c r="AX163" s="180"/>
      <c r="AY163" s="180"/>
      <c r="AZ163" s="180"/>
      <c r="BA163" s="180"/>
      <c r="BB163" s="180"/>
      <c r="BC163" s="180"/>
      <c r="BD163" s="180"/>
      <c r="BE163" s="180"/>
      <c r="BF163" s="180"/>
      <c r="BG163" s="180"/>
      <c r="BH163" s="180">
        <v>62700000</v>
      </c>
      <c r="BI163" s="180"/>
      <c r="BJ163" s="180"/>
      <c r="BK163" s="180"/>
      <c r="BL163" s="180"/>
      <c r="BM163" s="180">
        <v>62700000</v>
      </c>
    </row>
    <row r="164" spans="1:65" x14ac:dyDescent="0.3">
      <c r="A164" s="14" t="s">
        <v>710</v>
      </c>
      <c r="B164" s="14"/>
      <c r="C164" s="14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80"/>
      <c r="AK164" s="180"/>
      <c r="AL164" s="180"/>
      <c r="AM164" s="180"/>
      <c r="AN164" s="180"/>
      <c r="AO164" s="180"/>
      <c r="AP164" s="180"/>
      <c r="AQ164" s="180"/>
      <c r="AR164" s="180"/>
      <c r="AS164" s="180"/>
      <c r="AT164" s="180"/>
      <c r="AU164" s="180"/>
      <c r="AV164" s="180"/>
      <c r="AW164" s="180"/>
      <c r="AX164" s="180"/>
      <c r="AY164" s="180"/>
      <c r="AZ164" s="180"/>
      <c r="BA164" s="180"/>
      <c r="BB164" s="180"/>
      <c r="BC164" s="180"/>
      <c r="BD164" s="180"/>
      <c r="BE164" s="180"/>
      <c r="BF164" s="180"/>
      <c r="BG164" s="180"/>
      <c r="BH164" s="180">
        <v>62700000</v>
      </c>
      <c r="BI164" s="180"/>
      <c r="BJ164" s="180"/>
      <c r="BK164" s="180"/>
      <c r="BL164" s="180"/>
      <c r="BM164" s="180">
        <v>62700000</v>
      </c>
    </row>
    <row r="165" spans="1:65" x14ac:dyDescent="0.3">
      <c r="A165" s="14" t="s">
        <v>665</v>
      </c>
      <c r="D165" s="180">
        <v>39643856</v>
      </c>
      <c r="E165" s="180">
        <v>6510441</v>
      </c>
      <c r="F165" s="180">
        <v>385148</v>
      </c>
      <c r="G165" s="180">
        <v>107881</v>
      </c>
      <c r="H165" s="180">
        <v>459778</v>
      </c>
      <c r="I165" s="180">
        <v>100000</v>
      </c>
      <c r="J165" s="180">
        <v>5695269</v>
      </c>
      <c r="K165" s="180">
        <v>22469</v>
      </c>
      <c r="L165" s="180">
        <v>151250</v>
      </c>
      <c r="M165" s="180">
        <v>1378003</v>
      </c>
      <c r="N165" s="180">
        <v>88779</v>
      </c>
      <c r="O165" s="180">
        <v>60000</v>
      </c>
      <c r="P165" s="180">
        <v>1006</v>
      </c>
      <c r="Q165" s="180">
        <v>131162</v>
      </c>
      <c r="R165" s="180">
        <v>301220</v>
      </c>
      <c r="S165" s="180">
        <v>90576</v>
      </c>
      <c r="T165" s="180">
        <v>6108</v>
      </c>
      <c r="U165" s="180">
        <v>4646472</v>
      </c>
      <c r="V165" s="180">
        <v>557928</v>
      </c>
      <c r="W165" s="180">
        <v>121000</v>
      </c>
      <c r="X165" s="180">
        <v>16902130</v>
      </c>
      <c r="Y165" s="180">
        <v>40000</v>
      </c>
      <c r="Z165" s="180">
        <v>125000</v>
      </c>
      <c r="AA165" s="180">
        <v>760236</v>
      </c>
      <c r="AB165" s="180">
        <v>800000</v>
      </c>
      <c r="AC165" s="180">
        <v>10000</v>
      </c>
      <c r="AD165" s="180">
        <v>530082</v>
      </c>
      <c r="AE165" s="180">
        <v>13936000</v>
      </c>
      <c r="AF165" s="180">
        <v>15150000</v>
      </c>
      <c r="AG165" s="180">
        <v>194596</v>
      </c>
      <c r="AH165" s="180">
        <v>11500000</v>
      </c>
      <c r="AI165" s="180">
        <v>455826</v>
      </c>
      <c r="AJ165" s="180">
        <v>125000</v>
      </c>
      <c r="AK165" s="180">
        <v>1679995</v>
      </c>
      <c r="AL165" s="180">
        <v>400000</v>
      </c>
      <c r="AM165" s="180">
        <v>11528577</v>
      </c>
      <c r="AN165" s="180">
        <v>116093</v>
      </c>
      <c r="AO165" s="180">
        <v>11905000</v>
      </c>
      <c r="AP165" s="180">
        <v>60000</v>
      </c>
      <c r="AQ165" s="180">
        <v>200000</v>
      </c>
      <c r="AR165" s="180">
        <v>100000</v>
      </c>
      <c r="AS165" s="180">
        <v>222769</v>
      </c>
      <c r="AT165" s="180">
        <v>6867529</v>
      </c>
      <c r="AU165" s="180">
        <v>60000</v>
      </c>
      <c r="AV165" s="180">
        <v>8830000</v>
      </c>
      <c r="AW165" s="180">
        <v>4777563</v>
      </c>
      <c r="AX165" s="180">
        <v>10000</v>
      </c>
      <c r="AY165" s="180">
        <v>500000</v>
      </c>
      <c r="AZ165" s="180">
        <v>100000</v>
      </c>
      <c r="BA165" s="180">
        <v>1700000</v>
      </c>
      <c r="BB165" s="180"/>
      <c r="BC165" s="180">
        <v>18891</v>
      </c>
      <c r="BD165" s="180">
        <v>48713</v>
      </c>
      <c r="BE165" s="180">
        <v>218000</v>
      </c>
      <c r="BF165" s="180">
        <v>6811000</v>
      </c>
      <c r="BG165" s="180">
        <v>3866000</v>
      </c>
      <c r="BH165" s="180">
        <v>81501000</v>
      </c>
      <c r="BI165" s="180"/>
      <c r="BJ165" s="180">
        <v>800000</v>
      </c>
      <c r="BK165" s="180">
        <v>11277535</v>
      </c>
      <c r="BL165" s="180">
        <v>285000</v>
      </c>
      <c r="BM165" s="180">
        <v>274870881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A380"/>
  <sheetViews>
    <sheetView workbookViewId="0">
      <selection activeCell="AK1" sqref="AK1:AK1048576"/>
    </sheetView>
  </sheetViews>
  <sheetFormatPr defaultRowHeight="14.4" x14ac:dyDescent="0.3"/>
  <cols>
    <col min="1" max="1" width="27.5546875" bestFit="1" customWidth="1"/>
    <col min="2" max="2" width="16.33203125" bestFit="1" customWidth="1"/>
    <col min="3" max="3" width="7" customWidth="1"/>
    <col min="4" max="4" width="8" customWidth="1"/>
    <col min="5" max="5" width="6" customWidth="1"/>
    <col min="6" max="6" width="7" customWidth="1"/>
    <col min="7" max="7" width="8" customWidth="1"/>
    <col min="8" max="8" width="9" customWidth="1"/>
    <col min="9" max="10" width="8" customWidth="1"/>
    <col min="11" max="11" width="9" hidden="1" customWidth="1"/>
    <col min="12" max="14" width="8" hidden="1" customWidth="1"/>
    <col min="15" max="15" width="7" hidden="1" customWidth="1"/>
    <col min="16" max="16" width="9" hidden="1" customWidth="1"/>
    <col min="17" max="17" width="11" hidden="1" customWidth="1"/>
    <col min="18" max="19" width="9" hidden="1" customWidth="1"/>
    <col min="20" max="20" width="6" hidden="1" customWidth="1"/>
    <col min="21" max="21" width="8" hidden="1" customWidth="1"/>
    <col min="22" max="22" width="9" hidden="1" customWidth="1"/>
    <col min="23" max="23" width="8" hidden="1" customWidth="1"/>
    <col min="24" max="25" width="9" hidden="1" customWidth="1"/>
    <col min="26" max="26" width="8" hidden="1" customWidth="1"/>
    <col min="27" max="27" width="6" customWidth="1"/>
    <col min="28" max="29" width="7" customWidth="1"/>
    <col min="30" max="30" width="8" customWidth="1"/>
    <col min="31" max="31" width="6" customWidth="1"/>
    <col min="32" max="34" width="8" customWidth="1"/>
    <col min="35" max="35" width="6" customWidth="1"/>
    <col min="36" max="36" width="7" customWidth="1"/>
    <col min="37" max="37" width="12" customWidth="1"/>
    <col min="38" max="38" width="7" customWidth="1"/>
    <col min="39" max="39" width="8" bestFit="1" customWidth="1"/>
    <col min="40" max="40" width="10" bestFit="1" customWidth="1"/>
    <col min="41" max="46" width="8" bestFit="1" customWidth="1"/>
    <col min="47" max="47" width="7" bestFit="1" customWidth="1"/>
    <col min="48" max="51" width="9" bestFit="1" customWidth="1"/>
    <col min="52" max="52" width="8" bestFit="1" customWidth="1"/>
    <col min="53" max="53" width="12" bestFit="1" customWidth="1"/>
  </cols>
  <sheetData>
    <row r="3" spans="1:53" x14ac:dyDescent="0.3">
      <c r="A3" s="179" t="s">
        <v>669</v>
      </c>
      <c r="B3" s="179" t="s">
        <v>666</v>
      </c>
    </row>
    <row r="4" spans="1:53" x14ac:dyDescent="0.3">
      <c r="A4" s="179" t="s">
        <v>664</v>
      </c>
      <c r="B4" s="14" t="s">
        <v>628</v>
      </c>
      <c r="C4" s="14" t="s">
        <v>632</v>
      </c>
      <c r="D4" s="14" t="s">
        <v>659</v>
      </c>
      <c r="E4" s="14" t="s">
        <v>596</v>
      </c>
      <c r="F4" s="14" t="s">
        <v>594</v>
      </c>
      <c r="G4" s="14" t="s">
        <v>617</v>
      </c>
      <c r="H4" s="14" t="s">
        <v>576</v>
      </c>
      <c r="I4" s="14" t="s">
        <v>565</v>
      </c>
      <c r="J4" s="14" t="s">
        <v>580</v>
      </c>
      <c r="K4" s="14" t="s">
        <v>584</v>
      </c>
      <c r="L4" s="14" t="s">
        <v>618</v>
      </c>
      <c r="M4" s="14" t="s">
        <v>603</v>
      </c>
      <c r="N4" s="14" t="s">
        <v>586</v>
      </c>
      <c r="O4" s="14" t="s">
        <v>571</v>
      </c>
      <c r="P4" s="14" t="s">
        <v>645</v>
      </c>
      <c r="Q4" s="14" t="s">
        <v>569</v>
      </c>
      <c r="R4" s="14" t="s">
        <v>646</v>
      </c>
      <c r="S4" s="14" t="s">
        <v>622</v>
      </c>
      <c r="T4" s="14" t="s">
        <v>623</v>
      </c>
      <c r="U4" s="14" t="s">
        <v>653</v>
      </c>
      <c r="V4" s="14" t="s">
        <v>656</v>
      </c>
      <c r="W4" s="14" t="s">
        <v>595</v>
      </c>
      <c r="X4" s="14" t="s">
        <v>640</v>
      </c>
      <c r="Y4" s="14" t="s">
        <v>567</v>
      </c>
      <c r="Z4" s="14" t="s">
        <v>608</v>
      </c>
      <c r="AA4" s="14" t="s">
        <v>591</v>
      </c>
      <c r="AB4" s="14" t="s">
        <v>631</v>
      </c>
      <c r="AC4" s="14" t="s">
        <v>602</v>
      </c>
      <c r="AD4" s="14" t="s">
        <v>637</v>
      </c>
      <c r="AE4" s="14" t="s">
        <v>593</v>
      </c>
      <c r="AF4" s="14" t="s">
        <v>563</v>
      </c>
      <c r="AG4" s="14" t="s">
        <v>642</v>
      </c>
      <c r="AH4" s="14" t="s">
        <v>643</v>
      </c>
      <c r="AI4" s="14" t="s">
        <v>611</v>
      </c>
      <c r="AJ4" s="14" t="s">
        <v>577</v>
      </c>
      <c r="AK4" s="14" t="s">
        <v>562</v>
      </c>
      <c r="AL4" s="14" t="s">
        <v>630</v>
      </c>
      <c r="AM4" s="14" t="s">
        <v>616</v>
      </c>
      <c r="AN4" s="14" t="s">
        <v>560</v>
      </c>
      <c r="AO4" s="14" t="s">
        <v>598</v>
      </c>
      <c r="AP4" s="14" t="s">
        <v>641</v>
      </c>
      <c r="AQ4" s="14" t="s">
        <v>597</v>
      </c>
      <c r="AR4" s="14" t="s">
        <v>658</v>
      </c>
      <c r="AS4" s="14" t="s">
        <v>639</v>
      </c>
      <c r="AT4" s="14" t="s">
        <v>592</v>
      </c>
      <c r="AU4" s="14" t="s">
        <v>585</v>
      </c>
      <c r="AV4" s="14" t="s">
        <v>662</v>
      </c>
      <c r="AW4" s="14" t="s">
        <v>650</v>
      </c>
      <c r="AX4" s="14" t="s">
        <v>663</v>
      </c>
      <c r="AY4" s="14" t="s">
        <v>654</v>
      </c>
      <c r="AZ4" s="14" t="s">
        <v>661</v>
      </c>
      <c r="BA4" s="14" t="s">
        <v>665</v>
      </c>
    </row>
    <row r="5" spans="1:53" x14ac:dyDescent="0.3">
      <c r="A5" s="7" t="s">
        <v>160</v>
      </c>
      <c r="B5" s="180"/>
      <c r="C5" s="180"/>
      <c r="D5" s="180"/>
      <c r="E5" s="180"/>
      <c r="F5" s="180"/>
      <c r="G5" s="180"/>
      <c r="H5" s="180"/>
      <c r="I5" s="180"/>
      <c r="J5" s="180"/>
      <c r="K5" s="180">
        <v>425000</v>
      </c>
      <c r="L5" s="180"/>
      <c r="M5" s="180"/>
      <c r="N5" s="180">
        <v>100000</v>
      </c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>
        <v>405000</v>
      </c>
      <c r="AG5" s="180"/>
      <c r="AH5" s="180"/>
      <c r="AI5" s="180"/>
      <c r="AJ5" s="180"/>
      <c r="AK5" s="180">
        <v>382350</v>
      </c>
      <c r="AL5" s="180"/>
      <c r="AM5" s="180"/>
      <c r="AN5" s="180">
        <v>11500000</v>
      </c>
      <c r="AO5" s="180"/>
      <c r="AP5" s="180"/>
      <c r="AQ5" s="180"/>
      <c r="AR5" s="180"/>
      <c r="AS5" s="180"/>
      <c r="AT5" s="180">
        <v>114696</v>
      </c>
      <c r="AU5" s="180"/>
      <c r="AV5" s="180"/>
      <c r="AW5" s="180"/>
      <c r="AX5" s="180"/>
      <c r="AY5" s="180"/>
      <c r="AZ5" s="180"/>
      <c r="BA5" s="180">
        <v>12927046</v>
      </c>
    </row>
    <row r="6" spans="1:53" x14ac:dyDescent="0.3">
      <c r="A6" s="193">
        <v>1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>
        <v>100000</v>
      </c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>
        <v>405000</v>
      </c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>
        <v>505000</v>
      </c>
    </row>
    <row r="7" spans="1:53" x14ac:dyDescent="0.3">
      <c r="A7" s="193">
        <v>2</v>
      </c>
      <c r="B7" s="180"/>
      <c r="C7" s="180"/>
      <c r="D7" s="180"/>
      <c r="E7" s="180"/>
      <c r="F7" s="180"/>
      <c r="G7" s="180"/>
      <c r="H7" s="180"/>
      <c r="I7" s="180"/>
      <c r="J7" s="180"/>
      <c r="K7" s="180">
        <v>425000</v>
      </c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>
        <v>11500000</v>
      </c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>
        <v>11925000</v>
      </c>
    </row>
    <row r="8" spans="1:53" x14ac:dyDescent="0.3">
      <c r="A8" s="193">
        <v>3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>
        <v>382350</v>
      </c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>
        <v>382350</v>
      </c>
    </row>
    <row r="9" spans="1:53" x14ac:dyDescent="0.3">
      <c r="A9" s="193">
        <v>6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>
        <v>114696</v>
      </c>
      <c r="AU9" s="180"/>
      <c r="AV9" s="180"/>
      <c r="AW9" s="180"/>
      <c r="AX9" s="180"/>
      <c r="AY9" s="180"/>
      <c r="AZ9" s="180"/>
      <c r="BA9" s="180">
        <v>114696</v>
      </c>
    </row>
    <row r="10" spans="1:53" x14ac:dyDescent="0.3">
      <c r="A10" s="7" t="s">
        <v>132</v>
      </c>
      <c r="B10" s="180"/>
      <c r="C10" s="180"/>
      <c r="D10" s="180"/>
      <c r="E10" s="180"/>
      <c r="F10" s="180">
        <v>25000</v>
      </c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>
        <v>1187868</v>
      </c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>
        <v>1212868</v>
      </c>
    </row>
    <row r="11" spans="1:53" x14ac:dyDescent="0.3">
      <c r="A11" s="193">
        <v>5</v>
      </c>
      <c r="B11" s="180"/>
      <c r="C11" s="180"/>
      <c r="D11" s="180"/>
      <c r="E11" s="180"/>
      <c r="F11" s="180">
        <v>25000</v>
      </c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>
        <v>25000</v>
      </c>
    </row>
    <row r="12" spans="1:53" x14ac:dyDescent="0.3">
      <c r="A12" s="193">
        <v>6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>
        <v>1187868</v>
      </c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>
        <v>1187868</v>
      </c>
    </row>
    <row r="13" spans="1:53" x14ac:dyDescent="0.3">
      <c r="A13" s="7" t="s">
        <v>145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>
        <v>650000</v>
      </c>
      <c r="L13" s="180"/>
      <c r="M13" s="180"/>
      <c r="N13" s="180">
        <v>125000</v>
      </c>
      <c r="O13" s="180"/>
      <c r="P13" s="180"/>
      <c r="Q13" s="180"/>
      <c r="R13" s="180"/>
      <c r="S13" s="180"/>
      <c r="T13" s="180"/>
      <c r="U13" s="180"/>
      <c r="V13" s="180"/>
      <c r="W13" s="180">
        <v>100000</v>
      </c>
      <c r="X13" s="180"/>
      <c r="Y13" s="180"/>
      <c r="Z13" s="180"/>
      <c r="AA13" s="180"/>
      <c r="AB13" s="180"/>
      <c r="AC13" s="180"/>
      <c r="AD13" s="180"/>
      <c r="AE13" s="180"/>
      <c r="AF13" s="180">
        <v>1000000</v>
      </c>
      <c r="AG13" s="180"/>
      <c r="AH13" s="180"/>
      <c r="AI13" s="180"/>
      <c r="AJ13" s="180"/>
      <c r="AK13" s="180">
        <v>324292</v>
      </c>
      <c r="AL13" s="180"/>
      <c r="AM13" s="180"/>
      <c r="AN13" s="180">
        <v>15150000</v>
      </c>
      <c r="AO13" s="180"/>
      <c r="AP13" s="180"/>
      <c r="AQ13" s="180"/>
      <c r="AR13" s="180"/>
      <c r="AS13" s="180"/>
      <c r="AT13" s="180">
        <v>25000</v>
      </c>
      <c r="AU13" s="180"/>
      <c r="AV13" s="180"/>
      <c r="AW13" s="180"/>
      <c r="AX13" s="180"/>
      <c r="AY13" s="180"/>
      <c r="AZ13" s="180"/>
      <c r="BA13" s="180">
        <v>17374292</v>
      </c>
    </row>
    <row r="14" spans="1:53" x14ac:dyDescent="0.3">
      <c r="A14" s="193">
        <v>1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>
        <v>125000</v>
      </c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>
        <v>1000000</v>
      </c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>
        <v>1125000</v>
      </c>
    </row>
    <row r="15" spans="1:53" x14ac:dyDescent="0.3">
      <c r="A15" s="193">
        <v>2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>
        <v>100000</v>
      </c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>
        <v>203963</v>
      </c>
      <c r="AL15" s="180"/>
      <c r="AM15" s="180"/>
      <c r="AN15" s="180">
        <v>15150000</v>
      </c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>
        <v>15453963</v>
      </c>
    </row>
    <row r="16" spans="1:53" x14ac:dyDescent="0.3">
      <c r="A16" s="193">
        <v>3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>
        <v>120329</v>
      </c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>
        <v>120329</v>
      </c>
    </row>
    <row r="17" spans="1:53" x14ac:dyDescent="0.3">
      <c r="A17" s="193">
        <v>5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>
        <v>650000</v>
      </c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>
        <v>650000</v>
      </c>
    </row>
    <row r="18" spans="1:53" x14ac:dyDescent="0.3">
      <c r="A18" s="193">
        <v>6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>
        <v>25000</v>
      </c>
      <c r="AU18" s="180"/>
      <c r="AV18" s="180"/>
      <c r="AW18" s="180"/>
      <c r="AX18" s="180"/>
      <c r="AY18" s="180"/>
      <c r="AZ18" s="180"/>
      <c r="BA18" s="180">
        <v>25000</v>
      </c>
    </row>
    <row r="19" spans="1:53" x14ac:dyDescent="0.3">
      <c r="A19" s="7" t="s">
        <v>165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>
        <v>425000</v>
      </c>
      <c r="L19" s="180"/>
      <c r="M19" s="180"/>
      <c r="N19" s="180">
        <v>100000</v>
      </c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>
        <v>551553</v>
      </c>
      <c r="AL19" s="180"/>
      <c r="AM19" s="180"/>
      <c r="AN19" s="180"/>
      <c r="AO19" s="180">
        <v>650000</v>
      </c>
      <c r="AP19" s="180"/>
      <c r="AQ19" s="180"/>
      <c r="AR19" s="180"/>
      <c r="AS19" s="180"/>
      <c r="AT19" s="180">
        <v>206000</v>
      </c>
      <c r="AU19" s="180"/>
      <c r="AV19" s="180"/>
      <c r="AW19" s="180"/>
      <c r="AX19" s="180"/>
      <c r="AY19" s="180"/>
      <c r="AZ19" s="180"/>
      <c r="BA19" s="180">
        <v>1932553</v>
      </c>
    </row>
    <row r="20" spans="1:53" x14ac:dyDescent="0.3">
      <c r="A20" s="193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>
        <v>100000</v>
      </c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>
        <v>100000</v>
      </c>
    </row>
    <row r="21" spans="1:53" x14ac:dyDescent="0.3">
      <c r="A21" s="193">
        <v>2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>
        <v>551553</v>
      </c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>
        <v>551553</v>
      </c>
    </row>
    <row r="22" spans="1:53" x14ac:dyDescent="0.3">
      <c r="A22" s="193">
        <v>4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>
        <v>425000</v>
      </c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>
        <v>425000</v>
      </c>
    </row>
    <row r="23" spans="1:53" x14ac:dyDescent="0.3">
      <c r="A23" s="193">
        <v>5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>
        <v>650000</v>
      </c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>
        <v>650000</v>
      </c>
    </row>
    <row r="24" spans="1:53" x14ac:dyDescent="0.3">
      <c r="A24" s="193">
        <v>6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>
        <v>206000</v>
      </c>
      <c r="AU24" s="180"/>
      <c r="AV24" s="180"/>
      <c r="AW24" s="180"/>
      <c r="AX24" s="180"/>
      <c r="AY24" s="180"/>
      <c r="AZ24" s="180"/>
      <c r="BA24" s="180">
        <v>206000</v>
      </c>
    </row>
    <row r="25" spans="1:53" x14ac:dyDescent="0.3">
      <c r="A25" s="7" t="s">
        <v>148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>
        <v>425000</v>
      </c>
      <c r="L25" s="180"/>
      <c r="M25" s="180"/>
      <c r="N25" s="180">
        <v>100000</v>
      </c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>
        <v>244750</v>
      </c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>
        <v>769750</v>
      </c>
    </row>
    <row r="26" spans="1:53" x14ac:dyDescent="0.3">
      <c r="A26" s="193">
        <v>1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>
        <v>425000</v>
      </c>
      <c r="L26" s="180"/>
      <c r="M26" s="180"/>
      <c r="N26" s="180">
        <v>100000</v>
      </c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>
        <v>525000</v>
      </c>
    </row>
    <row r="27" spans="1:53" x14ac:dyDescent="0.3">
      <c r="A27" s="193">
        <v>4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>
        <v>40000</v>
      </c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>
        <v>40000</v>
      </c>
    </row>
    <row r="28" spans="1:53" x14ac:dyDescent="0.3">
      <c r="A28" s="193">
        <v>5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>
        <v>204750</v>
      </c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>
        <v>204750</v>
      </c>
    </row>
    <row r="29" spans="1:53" x14ac:dyDescent="0.3">
      <c r="A29" s="7" t="s">
        <v>115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>
        <v>650000</v>
      </c>
      <c r="L29" s="180"/>
      <c r="M29" s="180"/>
      <c r="N29" s="180">
        <v>125000</v>
      </c>
      <c r="O29" s="180"/>
      <c r="P29" s="180"/>
      <c r="Q29" s="180">
        <v>158779</v>
      </c>
      <c r="R29" s="180"/>
      <c r="S29" s="180"/>
      <c r="T29" s="180"/>
      <c r="U29" s="180"/>
      <c r="V29" s="180"/>
      <c r="W29" s="180"/>
      <c r="X29" s="180"/>
      <c r="Y29" s="180">
        <v>600000</v>
      </c>
      <c r="Z29" s="180"/>
      <c r="AA29" s="180"/>
      <c r="AB29" s="180"/>
      <c r="AC29" s="180"/>
      <c r="AD29" s="180"/>
      <c r="AE29" s="180">
        <v>60000</v>
      </c>
      <c r="AF29" s="180">
        <v>80000</v>
      </c>
      <c r="AG29" s="180"/>
      <c r="AH29" s="180"/>
      <c r="AI29" s="180"/>
      <c r="AJ29" s="180"/>
      <c r="AK29" s="180">
        <v>981709</v>
      </c>
      <c r="AL29" s="180"/>
      <c r="AM29" s="180"/>
      <c r="AN29" s="180"/>
      <c r="AO29" s="180"/>
      <c r="AP29" s="180"/>
      <c r="AQ29" s="180"/>
      <c r="AR29" s="180"/>
      <c r="AS29" s="180"/>
      <c r="AT29" s="180">
        <v>130000</v>
      </c>
      <c r="AU29" s="180">
        <v>10000</v>
      </c>
      <c r="AV29" s="180"/>
      <c r="AW29" s="180"/>
      <c r="AX29" s="180"/>
      <c r="AY29" s="180"/>
      <c r="AZ29" s="180"/>
      <c r="BA29" s="180">
        <v>2795488</v>
      </c>
    </row>
    <row r="30" spans="1:53" x14ac:dyDescent="0.3">
      <c r="A30" s="193">
        <v>1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>
        <v>125000</v>
      </c>
      <c r="O30" s="180"/>
      <c r="P30" s="180"/>
      <c r="Q30" s="180">
        <v>70000</v>
      </c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>
        <v>60000</v>
      </c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>
        <v>255000</v>
      </c>
    </row>
    <row r="31" spans="1:53" x14ac:dyDescent="0.3">
      <c r="A31" s="193">
        <v>4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>
        <v>650000</v>
      </c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>
        <v>80000</v>
      </c>
      <c r="AG31" s="180"/>
      <c r="AH31" s="180"/>
      <c r="AI31" s="180"/>
      <c r="AJ31" s="180"/>
      <c r="AK31" s="180">
        <v>981709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>
        <v>10000</v>
      </c>
      <c r="AV31" s="180"/>
      <c r="AW31" s="180"/>
      <c r="AX31" s="180"/>
      <c r="AY31" s="180"/>
      <c r="AZ31" s="180"/>
      <c r="BA31" s="180">
        <v>1721709</v>
      </c>
    </row>
    <row r="32" spans="1:53" x14ac:dyDescent="0.3">
      <c r="A32" s="193">
        <v>6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>
        <v>88779</v>
      </c>
      <c r="R32" s="180"/>
      <c r="S32" s="180"/>
      <c r="T32" s="180"/>
      <c r="U32" s="180"/>
      <c r="V32" s="180"/>
      <c r="W32" s="180"/>
      <c r="X32" s="180"/>
      <c r="Y32" s="180">
        <v>600000</v>
      </c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>
        <v>130000</v>
      </c>
      <c r="AU32" s="180"/>
      <c r="AV32" s="180"/>
      <c r="AW32" s="180"/>
      <c r="AX32" s="180"/>
      <c r="AY32" s="180"/>
      <c r="AZ32" s="180"/>
      <c r="BA32" s="180">
        <v>818779</v>
      </c>
    </row>
    <row r="33" spans="1:53" x14ac:dyDescent="0.3">
      <c r="A33" s="7" t="s">
        <v>127</v>
      </c>
      <c r="B33" s="180"/>
      <c r="C33" s="180"/>
      <c r="D33" s="180"/>
      <c r="E33" s="180"/>
      <c r="F33" s="180">
        <v>25000</v>
      </c>
      <c r="G33" s="180"/>
      <c r="H33" s="180"/>
      <c r="I33" s="180"/>
      <c r="J33" s="180">
        <v>50000</v>
      </c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>
        <v>1187868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>
        <v>1262868</v>
      </c>
    </row>
    <row r="34" spans="1:53" x14ac:dyDescent="0.3">
      <c r="A34" s="193">
        <v>5</v>
      </c>
      <c r="B34" s="180"/>
      <c r="C34" s="180"/>
      <c r="D34" s="180"/>
      <c r="E34" s="180"/>
      <c r="F34" s="180">
        <v>25000</v>
      </c>
      <c r="G34" s="180"/>
      <c r="H34" s="180"/>
      <c r="I34" s="180"/>
      <c r="J34" s="180">
        <v>50000</v>
      </c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>
        <v>75000</v>
      </c>
    </row>
    <row r="35" spans="1:53" x14ac:dyDescent="0.3">
      <c r="A35" s="193">
        <v>6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>
        <v>1187868</v>
      </c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>
        <v>1187868</v>
      </c>
    </row>
    <row r="36" spans="1:53" x14ac:dyDescent="0.3">
      <c r="A36" s="7" t="s">
        <v>111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>
        <v>425000</v>
      </c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>
        <v>300000</v>
      </c>
      <c r="X36" s="180"/>
      <c r="Y36" s="180">
        <v>795000</v>
      </c>
      <c r="Z36" s="180"/>
      <c r="AA36" s="180"/>
      <c r="AB36" s="180"/>
      <c r="AC36" s="180"/>
      <c r="AD36" s="180"/>
      <c r="AE36" s="180"/>
      <c r="AF36" s="180">
        <v>40000</v>
      </c>
      <c r="AG36" s="180"/>
      <c r="AH36" s="180"/>
      <c r="AI36" s="180"/>
      <c r="AJ36" s="180"/>
      <c r="AK36" s="180">
        <v>943483</v>
      </c>
      <c r="AL36" s="180"/>
      <c r="AM36" s="180"/>
      <c r="AN36" s="180"/>
      <c r="AO36" s="180"/>
      <c r="AP36" s="180"/>
      <c r="AQ36" s="180"/>
      <c r="AR36" s="180"/>
      <c r="AS36" s="180"/>
      <c r="AT36" s="180">
        <v>100000</v>
      </c>
      <c r="AU36" s="180"/>
      <c r="AV36" s="180"/>
      <c r="AW36" s="180"/>
      <c r="AX36" s="180"/>
      <c r="AY36" s="180"/>
      <c r="AZ36" s="180"/>
      <c r="BA36" s="180">
        <v>2603483</v>
      </c>
    </row>
    <row r="37" spans="1:53" x14ac:dyDescent="0.3">
      <c r="A37" s="193">
        <v>4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>
        <v>425000</v>
      </c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>
        <v>40000</v>
      </c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>
        <v>465000</v>
      </c>
    </row>
    <row r="38" spans="1:53" x14ac:dyDescent="0.3">
      <c r="A38" s="193">
        <v>5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>
        <v>795000</v>
      </c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>
        <v>943483</v>
      </c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>
        <v>1738483</v>
      </c>
    </row>
    <row r="39" spans="1:53" x14ac:dyDescent="0.3">
      <c r="A39" s="193">
        <v>6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>
        <v>300000</v>
      </c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>
        <v>100000</v>
      </c>
      <c r="AU39" s="180"/>
      <c r="AV39" s="180"/>
      <c r="AW39" s="180"/>
      <c r="AX39" s="180"/>
      <c r="AY39" s="180"/>
      <c r="AZ39" s="180"/>
      <c r="BA39" s="180">
        <v>400000</v>
      </c>
    </row>
    <row r="40" spans="1:53" x14ac:dyDescent="0.3">
      <c r="A40" s="7" t="s">
        <v>110</v>
      </c>
      <c r="B40" s="180"/>
      <c r="C40" s="180"/>
      <c r="D40" s="180"/>
      <c r="E40" s="180"/>
      <c r="F40" s="180">
        <v>25000</v>
      </c>
      <c r="G40" s="180"/>
      <c r="H40" s="180"/>
      <c r="I40" s="180"/>
      <c r="J40" s="180"/>
      <c r="K40" s="180">
        <v>650000</v>
      </c>
      <c r="L40" s="180"/>
      <c r="M40" s="180"/>
      <c r="N40" s="180"/>
      <c r="O40" s="180"/>
      <c r="P40" s="180"/>
      <c r="Q40" s="180">
        <v>66701.25</v>
      </c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>
        <v>171250</v>
      </c>
      <c r="AG40" s="180"/>
      <c r="AH40" s="180"/>
      <c r="AI40" s="180"/>
      <c r="AJ40" s="180"/>
      <c r="AK40" s="180">
        <v>811329.75</v>
      </c>
      <c r="AL40" s="180"/>
      <c r="AM40" s="180"/>
      <c r="AN40" s="180"/>
      <c r="AO40" s="180"/>
      <c r="AP40" s="180"/>
      <c r="AQ40" s="180"/>
      <c r="AR40" s="180"/>
      <c r="AS40" s="180"/>
      <c r="AT40" s="180"/>
      <c r="AU40" s="180">
        <v>8000</v>
      </c>
      <c r="AV40" s="180"/>
      <c r="AW40" s="180"/>
      <c r="AX40" s="180"/>
      <c r="AY40" s="180"/>
      <c r="AZ40" s="180"/>
      <c r="BA40" s="180">
        <v>1732281</v>
      </c>
    </row>
    <row r="41" spans="1:53" x14ac:dyDescent="0.3">
      <c r="A41" s="193">
        <v>1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>
        <v>91250</v>
      </c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>
        <v>91250</v>
      </c>
    </row>
    <row r="42" spans="1:53" x14ac:dyDescent="0.3">
      <c r="A42" s="193">
        <v>2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>
        <v>66701.25</v>
      </c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>
        <v>66701.25</v>
      </c>
    </row>
    <row r="43" spans="1:53" x14ac:dyDescent="0.3">
      <c r="A43" s="193">
        <v>4</v>
      </c>
      <c r="B43" s="180"/>
      <c r="C43" s="180"/>
      <c r="D43" s="180"/>
      <c r="E43" s="180"/>
      <c r="F43" s="180">
        <v>25000</v>
      </c>
      <c r="G43" s="180"/>
      <c r="H43" s="180"/>
      <c r="I43" s="180"/>
      <c r="J43" s="180"/>
      <c r="K43" s="180">
        <v>650000</v>
      </c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>
        <v>80000</v>
      </c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>
        <v>755000</v>
      </c>
    </row>
    <row r="44" spans="1:53" x14ac:dyDescent="0.3">
      <c r="A44" s="193">
        <v>5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>
        <v>811329.75</v>
      </c>
      <c r="AL44" s="180"/>
      <c r="AM44" s="180"/>
      <c r="AN44" s="180"/>
      <c r="AO44" s="180"/>
      <c r="AP44" s="180"/>
      <c r="AQ44" s="180"/>
      <c r="AR44" s="180"/>
      <c r="AS44" s="180"/>
      <c r="AT44" s="180"/>
      <c r="AU44" s="180">
        <v>8000</v>
      </c>
      <c r="AV44" s="180"/>
      <c r="AW44" s="180"/>
      <c r="AX44" s="180"/>
      <c r="AY44" s="180"/>
      <c r="AZ44" s="180"/>
      <c r="BA44" s="180">
        <v>819329.75</v>
      </c>
    </row>
    <row r="45" spans="1:53" x14ac:dyDescent="0.3">
      <c r="A45" s="7" t="s">
        <v>106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>
        <v>425000</v>
      </c>
      <c r="L45" s="180"/>
      <c r="M45" s="180"/>
      <c r="N45" s="180">
        <v>100000</v>
      </c>
      <c r="O45" s="180"/>
      <c r="P45" s="180"/>
      <c r="Q45" s="180">
        <v>80709</v>
      </c>
      <c r="R45" s="180"/>
      <c r="S45" s="180"/>
      <c r="T45" s="180"/>
      <c r="U45" s="180"/>
      <c r="V45" s="180"/>
      <c r="W45" s="180"/>
      <c r="X45" s="180"/>
      <c r="Y45" s="180">
        <v>595000</v>
      </c>
      <c r="Z45" s="180"/>
      <c r="AA45" s="180"/>
      <c r="AB45" s="180"/>
      <c r="AC45" s="180"/>
      <c r="AD45" s="180"/>
      <c r="AE45" s="180"/>
      <c r="AF45" s="180">
        <v>80000</v>
      </c>
      <c r="AG45" s="180"/>
      <c r="AH45" s="180"/>
      <c r="AI45" s="180"/>
      <c r="AJ45" s="180"/>
      <c r="AK45" s="180">
        <v>315497</v>
      </c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>
        <v>1596206</v>
      </c>
    </row>
    <row r="46" spans="1:53" x14ac:dyDescent="0.3">
      <c r="A46" s="193">
        <v>1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>
        <v>100000</v>
      </c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>
        <v>100000</v>
      </c>
    </row>
    <row r="47" spans="1:53" x14ac:dyDescent="0.3">
      <c r="A47" s="193">
        <v>2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>
        <v>80000</v>
      </c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>
        <v>80000</v>
      </c>
    </row>
    <row r="48" spans="1:53" x14ac:dyDescent="0.3">
      <c r="A48" s="193">
        <v>3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>
        <v>425000</v>
      </c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>
        <v>195000</v>
      </c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>
        <v>315497</v>
      </c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>
        <v>935497</v>
      </c>
    </row>
    <row r="49" spans="1:53" x14ac:dyDescent="0.3">
      <c r="A49" s="193">
        <v>5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>
        <v>80709</v>
      </c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>
        <v>80709</v>
      </c>
    </row>
    <row r="50" spans="1:53" x14ac:dyDescent="0.3">
      <c r="A50" s="193">
        <v>6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>
        <v>400000</v>
      </c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>
        <v>400000</v>
      </c>
    </row>
    <row r="51" spans="1:53" x14ac:dyDescent="0.3">
      <c r="A51" s="7" t="s">
        <v>141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>
        <v>425000</v>
      </c>
      <c r="L51" s="180"/>
      <c r="M51" s="180"/>
      <c r="N51" s="180">
        <v>100000</v>
      </c>
      <c r="O51" s="180"/>
      <c r="P51" s="180"/>
      <c r="Q51" s="180">
        <v>73371</v>
      </c>
      <c r="R51" s="180"/>
      <c r="S51" s="180"/>
      <c r="T51" s="180"/>
      <c r="U51" s="180"/>
      <c r="V51" s="180"/>
      <c r="W51" s="180"/>
      <c r="X51" s="180"/>
      <c r="Y51" s="180">
        <v>80000</v>
      </c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>
        <v>700000</v>
      </c>
      <c r="AL51" s="180"/>
      <c r="AM51" s="180"/>
      <c r="AN51" s="180"/>
      <c r="AO51" s="180"/>
      <c r="AP51" s="180"/>
      <c r="AQ51" s="180">
        <v>1000000</v>
      </c>
      <c r="AR51" s="180"/>
      <c r="AS51" s="180"/>
      <c r="AT51" s="180">
        <v>162000</v>
      </c>
      <c r="AU51" s="180"/>
      <c r="AV51" s="180"/>
      <c r="AW51" s="180"/>
      <c r="AX51" s="180"/>
      <c r="AY51" s="180"/>
      <c r="AZ51" s="180"/>
      <c r="BA51" s="180">
        <v>2540371</v>
      </c>
    </row>
    <row r="52" spans="1:53" x14ac:dyDescent="0.3">
      <c r="A52" s="193">
        <v>1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>
        <v>100000</v>
      </c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>
        <v>700000</v>
      </c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>
        <v>800000</v>
      </c>
    </row>
    <row r="53" spans="1:53" x14ac:dyDescent="0.3">
      <c r="A53" s="193">
        <v>2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>
        <v>425000</v>
      </c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>
        <v>425000</v>
      </c>
    </row>
    <row r="54" spans="1:53" x14ac:dyDescent="0.3">
      <c r="A54" s="193">
        <v>3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>
        <v>1000000</v>
      </c>
      <c r="AR54" s="180"/>
      <c r="AS54" s="180"/>
      <c r="AT54" s="180"/>
      <c r="AU54" s="180"/>
      <c r="AV54" s="180"/>
      <c r="AW54" s="180"/>
      <c r="AX54" s="180"/>
      <c r="AY54" s="180"/>
      <c r="AZ54" s="180"/>
      <c r="BA54" s="180">
        <v>1000000</v>
      </c>
    </row>
    <row r="55" spans="1:53" x14ac:dyDescent="0.3">
      <c r="A55" s="193">
        <v>4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>
        <v>73371</v>
      </c>
      <c r="R55" s="180"/>
      <c r="S55" s="180"/>
      <c r="T55" s="180"/>
      <c r="U55" s="180"/>
      <c r="V55" s="180"/>
      <c r="W55" s="180"/>
      <c r="X55" s="180"/>
      <c r="Y55" s="180">
        <v>80000</v>
      </c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>
        <v>153371</v>
      </c>
    </row>
    <row r="56" spans="1:53" x14ac:dyDescent="0.3">
      <c r="A56" s="193">
        <v>6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>
        <v>162000</v>
      </c>
      <c r="AU56" s="180"/>
      <c r="AV56" s="180"/>
      <c r="AW56" s="180"/>
      <c r="AX56" s="180"/>
      <c r="AY56" s="180"/>
      <c r="AZ56" s="180"/>
      <c r="BA56" s="180">
        <v>162000</v>
      </c>
    </row>
    <row r="57" spans="1:53" x14ac:dyDescent="0.3">
      <c r="A57" s="7" t="s">
        <v>130</v>
      </c>
      <c r="B57" s="180"/>
      <c r="C57" s="180"/>
      <c r="D57" s="180"/>
      <c r="E57" s="180"/>
      <c r="F57" s="180">
        <v>25000</v>
      </c>
      <c r="G57" s="180"/>
      <c r="H57" s="180"/>
      <c r="I57" s="180"/>
      <c r="J57" s="180">
        <v>50000</v>
      </c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>
        <v>2314818</v>
      </c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>
        <v>2389818</v>
      </c>
    </row>
    <row r="58" spans="1:53" x14ac:dyDescent="0.3">
      <c r="A58" s="193">
        <v>5</v>
      </c>
      <c r="B58" s="180"/>
      <c r="C58" s="180"/>
      <c r="D58" s="180"/>
      <c r="E58" s="180"/>
      <c r="F58" s="180">
        <v>25000</v>
      </c>
      <c r="G58" s="180"/>
      <c r="H58" s="180"/>
      <c r="I58" s="180"/>
      <c r="J58" s="180">
        <v>50000</v>
      </c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>
        <v>75000</v>
      </c>
    </row>
    <row r="59" spans="1:53" x14ac:dyDescent="0.3">
      <c r="A59" s="193">
        <v>6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>
        <v>2314818</v>
      </c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>
        <v>2314818</v>
      </c>
    </row>
    <row r="60" spans="1:53" x14ac:dyDescent="0.3">
      <c r="A60" s="7" t="s">
        <v>158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>
        <v>425000</v>
      </c>
      <c r="L60" s="180"/>
      <c r="M60" s="180"/>
      <c r="N60" s="180">
        <v>100000</v>
      </c>
      <c r="O60" s="180"/>
      <c r="P60" s="180"/>
      <c r="Q60" s="180">
        <v>66701</v>
      </c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>
        <v>300000</v>
      </c>
      <c r="AG60" s="180"/>
      <c r="AH60" s="180"/>
      <c r="AI60" s="180"/>
      <c r="AJ60" s="180"/>
      <c r="AK60" s="180">
        <v>73538</v>
      </c>
      <c r="AL60" s="180"/>
      <c r="AM60" s="180"/>
      <c r="AN60" s="180">
        <v>8500000</v>
      </c>
      <c r="AO60" s="180"/>
      <c r="AP60" s="180"/>
      <c r="AQ60" s="180"/>
      <c r="AR60" s="180"/>
      <c r="AS60" s="180"/>
      <c r="AT60" s="180">
        <v>475000</v>
      </c>
      <c r="AU60" s="180"/>
      <c r="AV60" s="180"/>
      <c r="AW60" s="180"/>
      <c r="AX60" s="180"/>
      <c r="AY60" s="180"/>
      <c r="AZ60" s="180"/>
      <c r="BA60" s="180">
        <v>9940239</v>
      </c>
    </row>
    <row r="61" spans="1:53" x14ac:dyDescent="0.3">
      <c r="A61" s="193">
        <v>1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>
        <v>100000</v>
      </c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>
        <v>300000</v>
      </c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>
        <v>400000</v>
      </c>
    </row>
    <row r="62" spans="1:53" x14ac:dyDescent="0.3">
      <c r="A62" s="193">
        <v>2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>
        <v>66701</v>
      </c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>
        <v>66701</v>
      </c>
    </row>
    <row r="63" spans="1:53" x14ac:dyDescent="0.3">
      <c r="A63" s="193">
        <v>3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>
        <v>425000</v>
      </c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>
        <v>8500000</v>
      </c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>
        <v>8925000</v>
      </c>
    </row>
    <row r="64" spans="1:53" x14ac:dyDescent="0.3">
      <c r="A64" s="193">
        <v>4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>
        <v>73538</v>
      </c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>
        <v>73538</v>
      </c>
    </row>
    <row r="65" spans="1:53" x14ac:dyDescent="0.3">
      <c r="A65" s="193">
        <v>6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>
        <v>475000</v>
      </c>
      <c r="AU65" s="180"/>
      <c r="AV65" s="180"/>
      <c r="AW65" s="180"/>
      <c r="AX65" s="180"/>
      <c r="AY65" s="180"/>
      <c r="AZ65" s="180"/>
      <c r="BA65" s="180">
        <v>475000</v>
      </c>
    </row>
    <row r="66" spans="1:53" x14ac:dyDescent="0.3">
      <c r="A66" s="7" t="s">
        <v>150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>
        <v>425000</v>
      </c>
      <c r="L66" s="180"/>
      <c r="M66" s="180"/>
      <c r="N66" s="180">
        <v>100000</v>
      </c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>
        <v>244750</v>
      </c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>
        <v>347047</v>
      </c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>
        <v>1116797</v>
      </c>
    </row>
    <row r="67" spans="1:53" x14ac:dyDescent="0.3">
      <c r="A67" s="193">
        <v>1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>
        <v>425000</v>
      </c>
      <c r="L67" s="180"/>
      <c r="M67" s="180"/>
      <c r="N67" s="180">
        <v>100000</v>
      </c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>
        <v>525000</v>
      </c>
    </row>
    <row r="68" spans="1:53" x14ac:dyDescent="0.3">
      <c r="A68" s="193">
        <v>4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>
        <v>40000</v>
      </c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>
        <v>347047</v>
      </c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>
        <v>387047</v>
      </c>
    </row>
    <row r="69" spans="1:53" x14ac:dyDescent="0.3">
      <c r="A69" s="193">
        <v>5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>
        <v>204750</v>
      </c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>
        <v>204750</v>
      </c>
    </row>
    <row r="70" spans="1:53" x14ac:dyDescent="0.3">
      <c r="A70" s="7" t="s">
        <v>105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>
        <v>425000</v>
      </c>
      <c r="L70" s="180"/>
      <c r="M70" s="180"/>
      <c r="N70" s="180">
        <v>100000</v>
      </c>
      <c r="O70" s="180"/>
      <c r="P70" s="180"/>
      <c r="Q70" s="180">
        <v>80709</v>
      </c>
      <c r="R70" s="180"/>
      <c r="S70" s="180"/>
      <c r="T70" s="180"/>
      <c r="U70" s="180"/>
      <c r="V70" s="180"/>
      <c r="W70" s="180"/>
      <c r="X70" s="180"/>
      <c r="Y70" s="180">
        <v>40000</v>
      </c>
      <c r="Z70" s="180"/>
      <c r="AA70" s="180"/>
      <c r="AB70" s="180"/>
      <c r="AC70" s="180"/>
      <c r="AD70" s="180"/>
      <c r="AE70" s="180"/>
      <c r="AF70" s="180">
        <v>50000</v>
      </c>
      <c r="AG70" s="180"/>
      <c r="AH70" s="180"/>
      <c r="AI70" s="180"/>
      <c r="AJ70" s="180"/>
      <c r="AK70" s="180">
        <v>315497</v>
      </c>
      <c r="AL70" s="180"/>
      <c r="AM70" s="180"/>
      <c r="AN70" s="180"/>
      <c r="AO70" s="180"/>
      <c r="AP70" s="180"/>
      <c r="AQ70" s="180"/>
      <c r="AR70" s="180"/>
      <c r="AS70" s="180"/>
      <c r="AT70" s="180">
        <v>135000</v>
      </c>
      <c r="AU70" s="180"/>
      <c r="AV70" s="180"/>
      <c r="AW70" s="180"/>
      <c r="AX70" s="180"/>
      <c r="AY70" s="180"/>
      <c r="AZ70" s="180"/>
      <c r="BA70" s="180">
        <v>1146206</v>
      </c>
    </row>
    <row r="71" spans="1:53" x14ac:dyDescent="0.3">
      <c r="A71" s="193">
        <v>1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>
        <v>100000</v>
      </c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>
        <v>100000</v>
      </c>
    </row>
    <row r="72" spans="1:53" x14ac:dyDescent="0.3">
      <c r="A72" s="193">
        <v>3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>
        <v>425000</v>
      </c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>
        <v>50000</v>
      </c>
      <c r="AG72" s="180"/>
      <c r="AH72" s="180"/>
      <c r="AI72" s="180"/>
      <c r="AJ72" s="180"/>
      <c r="AK72" s="180">
        <v>315497</v>
      </c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>
        <v>790497</v>
      </c>
    </row>
    <row r="73" spans="1:53" x14ac:dyDescent="0.3">
      <c r="A73" s="193">
        <v>4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>
        <v>40000</v>
      </c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>
        <v>40000</v>
      </c>
    </row>
    <row r="74" spans="1:53" x14ac:dyDescent="0.3">
      <c r="A74" s="193">
        <v>5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>
        <v>80709</v>
      </c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>
        <v>80709</v>
      </c>
    </row>
    <row r="75" spans="1:53" x14ac:dyDescent="0.3">
      <c r="A75" s="193">
        <v>6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>
        <v>135000</v>
      </c>
      <c r="AU75" s="180"/>
      <c r="AV75" s="180"/>
      <c r="AW75" s="180"/>
      <c r="AX75" s="180"/>
      <c r="AY75" s="180"/>
      <c r="AZ75" s="180"/>
      <c r="BA75" s="180">
        <v>135000</v>
      </c>
    </row>
    <row r="76" spans="1:53" x14ac:dyDescent="0.3">
      <c r="A76" s="7" t="s">
        <v>179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>
        <v>200000</v>
      </c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>
        <v>6811000</v>
      </c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>
        <v>7011000</v>
      </c>
    </row>
    <row r="77" spans="1:53" x14ac:dyDescent="0.3">
      <c r="A77" s="193">
        <v>1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>
        <v>6811000</v>
      </c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>
        <v>6811000</v>
      </c>
    </row>
    <row r="78" spans="1:53" x14ac:dyDescent="0.3">
      <c r="A78" s="193">
        <v>6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>
        <v>200000</v>
      </c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>
        <v>200000</v>
      </c>
    </row>
    <row r="79" spans="1:53" x14ac:dyDescent="0.3">
      <c r="A79" s="7" t="s">
        <v>180</v>
      </c>
      <c r="B79" s="180">
        <v>309067804</v>
      </c>
      <c r="C79" s="180">
        <v>100000</v>
      </c>
      <c r="D79" s="180">
        <v>1200000</v>
      </c>
      <c r="E79" s="180">
        <v>15000</v>
      </c>
      <c r="F79" s="180">
        <v>660000</v>
      </c>
      <c r="G79" s="180">
        <v>1100000</v>
      </c>
      <c r="H79" s="180"/>
      <c r="I79" s="180">
        <v>825000</v>
      </c>
      <c r="J79" s="180">
        <v>1650000</v>
      </c>
      <c r="K79" s="180">
        <v>10272365</v>
      </c>
      <c r="L79" s="180">
        <v>5064864</v>
      </c>
      <c r="M79" s="180">
        <v>1500000</v>
      </c>
      <c r="N79" s="180"/>
      <c r="O79" s="180"/>
      <c r="P79" s="180">
        <v>54616228</v>
      </c>
      <c r="Q79" s="180"/>
      <c r="R79" s="180">
        <v>46831230</v>
      </c>
      <c r="S79" s="180">
        <v>25992234</v>
      </c>
      <c r="T79" s="180"/>
      <c r="U79" s="180">
        <v>4777563</v>
      </c>
      <c r="V79" s="180">
        <v>11277535</v>
      </c>
      <c r="W79" s="180">
        <v>500000</v>
      </c>
      <c r="X79" s="180">
        <v>15014590</v>
      </c>
      <c r="Y79" s="180">
        <v>2750000</v>
      </c>
      <c r="Z79" s="180">
        <v>3150000</v>
      </c>
      <c r="AA79" s="180"/>
      <c r="AB79" s="180">
        <v>725000</v>
      </c>
      <c r="AC79" s="180"/>
      <c r="AD79" s="180">
        <v>7700000</v>
      </c>
      <c r="AE79" s="180"/>
      <c r="AF79" s="180"/>
      <c r="AG79" s="180">
        <v>2200000</v>
      </c>
      <c r="AH79" s="180">
        <v>1100000</v>
      </c>
      <c r="AI79" s="180"/>
      <c r="AJ79" s="180"/>
      <c r="AK79" s="180"/>
      <c r="AL79" s="180">
        <v>100000</v>
      </c>
      <c r="AM79" s="180">
        <v>8000000</v>
      </c>
      <c r="AN79" s="180"/>
      <c r="AO79" s="180">
        <v>165000</v>
      </c>
      <c r="AP79" s="180">
        <v>5350000</v>
      </c>
      <c r="AQ79" s="180"/>
      <c r="AR79" s="180">
        <v>8500000</v>
      </c>
      <c r="AS79" s="180">
        <v>1100000</v>
      </c>
      <c r="AT79" s="180"/>
      <c r="AU79" s="180"/>
      <c r="AV79" s="180"/>
      <c r="AW79" s="180"/>
      <c r="AX79" s="180"/>
      <c r="AY79" s="180"/>
      <c r="AZ79" s="180">
        <v>5500000</v>
      </c>
      <c r="BA79" s="180">
        <v>536804413</v>
      </c>
    </row>
    <row r="80" spans="1:53" x14ac:dyDescent="0.3">
      <c r="A80" s="193">
        <v>1</v>
      </c>
      <c r="B80" s="180">
        <v>39643856</v>
      </c>
      <c r="C80" s="180">
        <v>100000</v>
      </c>
      <c r="D80" s="180">
        <v>200000</v>
      </c>
      <c r="E80" s="180">
        <v>15000</v>
      </c>
      <c r="F80" s="180">
        <v>60000</v>
      </c>
      <c r="G80" s="180">
        <v>100000</v>
      </c>
      <c r="H80" s="180"/>
      <c r="I80" s="180">
        <v>75000</v>
      </c>
      <c r="J80" s="180">
        <v>150000</v>
      </c>
      <c r="K80" s="180">
        <v>800000</v>
      </c>
      <c r="L80" s="180">
        <v>464000</v>
      </c>
      <c r="M80" s="180"/>
      <c r="N80" s="180"/>
      <c r="O80" s="180"/>
      <c r="P80" s="180">
        <v>7785000</v>
      </c>
      <c r="Q80" s="180"/>
      <c r="R80" s="180"/>
      <c r="S80" s="180">
        <v>1700000</v>
      </c>
      <c r="T80" s="180"/>
      <c r="U80" s="180">
        <v>4777563</v>
      </c>
      <c r="V80" s="180">
        <v>11277535</v>
      </c>
      <c r="W80" s="180">
        <v>500000</v>
      </c>
      <c r="X80" s="180">
        <v>1212000</v>
      </c>
      <c r="Y80" s="180">
        <v>250000</v>
      </c>
      <c r="Z80" s="180">
        <v>150000</v>
      </c>
      <c r="AA80" s="180"/>
      <c r="AB80" s="180">
        <v>725000</v>
      </c>
      <c r="AC80" s="180"/>
      <c r="AD80" s="180">
        <v>700000</v>
      </c>
      <c r="AE80" s="180"/>
      <c r="AF80" s="180"/>
      <c r="AG80" s="180">
        <v>200000</v>
      </c>
      <c r="AH80" s="180">
        <v>100000</v>
      </c>
      <c r="AI80" s="180"/>
      <c r="AJ80" s="180"/>
      <c r="AK80" s="180"/>
      <c r="AL80" s="180">
        <v>100000</v>
      </c>
      <c r="AM80" s="180">
        <v>8000000</v>
      </c>
      <c r="AN80" s="180"/>
      <c r="AO80" s="180">
        <v>15000</v>
      </c>
      <c r="AP80" s="180">
        <v>350000</v>
      </c>
      <c r="AQ80" s="180"/>
      <c r="AR80" s="180"/>
      <c r="AS80" s="180">
        <v>100000</v>
      </c>
      <c r="AT80" s="180"/>
      <c r="AU80" s="180"/>
      <c r="AV80" s="180"/>
      <c r="AW80" s="180"/>
      <c r="AX80" s="180"/>
      <c r="AY80" s="180"/>
      <c r="AZ80" s="180"/>
      <c r="BA80" s="180">
        <v>79549954</v>
      </c>
    </row>
    <row r="81" spans="1:53" x14ac:dyDescent="0.3">
      <c r="A81" s="193">
        <v>2</v>
      </c>
      <c r="B81" s="180">
        <v>62938379</v>
      </c>
      <c r="C81" s="180"/>
      <c r="D81" s="180">
        <v>200000</v>
      </c>
      <c r="E81" s="180"/>
      <c r="F81" s="180">
        <v>120000</v>
      </c>
      <c r="G81" s="180">
        <v>200000</v>
      </c>
      <c r="H81" s="180"/>
      <c r="I81" s="180">
        <v>150000</v>
      </c>
      <c r="J81" s="180">
        <v>300000</v>
      </c>
      <c r="K81" s="180">
        <v>1730736</v>
      </c>
      <c r="L81" s="180">
        <v>840644</v>
      </c>
      <c r="M81" s="180">
        <v>300000</v>
      </c>
      <c r="N81" s="180"/>
      <c r="O81" s="180"/>
      <c r="P81" s="180">
        <v>8532701</v>
      </c>
      <c r="Q81" s="180"/>
      <c r="R81" s="180">
        <v>8532702</v>
      </c>
      <c r="S81" s="180">
        <v>4225402</v>
      </c>
      <c r="T81" s="180"/>
      <c r="U81" s="180"/>
      <c r="V81" s="180"/>
      <c r="W81" s="180"/>
      <c r="X81" s="180">
        <v>2521930</v>
      </c>
      <c r="Y81" s="180">
        <v>500000</v>
      </c>
      <c r="Z81" s="180">
        <v>600000</v>
      </c>
      <c r="AA81" s="180"/>
      <c r="AB81" s="180"/>
      <c r="AC81" s="180"/>
      <c r="AD81" s="180">
        <v>1400000</v>
      </c>
      <c r="AE81" s="180"/>
      <c r="AF81" s="180"/>
      <c r="AG81" s="180">
        <v>400000</v>
      </c>
      <c r="AH81" s="180">
        <v>200000</v>
      </c>
      <c r="AI81" s="180"/>
      <c r="AJ81" s="180"/>
      <c r="AK81" s="180"/>
      <c r="AL81" s="180"/>
      <c r="AM81" s="180"/>
      <c r="AN81" s="180"/>
      <c r="AO81" s="180">
        <v>30000</v>
      </c>
      <c r="AP81" s="180">
        <v>1000000</v>
      </c>
      <c r="AQ81" s="180"/>
      <c r="AR81" s="180">
        <v>1700000</v>
      </c>
      <c r="AS81" s="180">
        <v>200000</v>
      </c>
      <c r="AT81" s="180"/>
      <c r="AU81" s="180"/>
      <c r="AV81" s="180"/>
      <c r="AW81" s="180"/>
      <c r="AX81" s="180"/>
      <c r="AY81" s="180"/>
      <c r="AZ81" s="180"/>
      <c r="BA81" s="180">
        <v>96622494</v>
      </c>
    </row>
    <row r="82" spans="1:53" x14ac:dyDescent="0.3">
      <c r="A82" s="193">
        <v>3</v>
      </c>
      <c r="B82" s="180">
        <v>50340588</v>
      </c>
      <c r="C82" s="180"/>
      <c r="D82" s="180">
        <v>200000</v>
      </c>
      <c r="E82" s="180"/>
      <c r="F82" s="180">
        <v>120000</v>
      </c>
      <c r="G82" s="180">
        <v>200000</v>
      </c>
      <c r="H82" s="180"/>
      <c r="I82" s="180">
        <v>150000</v>
      </c>
      <c r="J82" s="180">
        <v>300000</v>
      </c>
      <c r="K82" s="180">
        <v>1800658</v>
      </c>
      <c r="L82" s="180">
        <v>874606</v>
      </c>
      <c r="M82" s="180">
        <v>300000</v>
      </c>
      <c r="N82" s="180"/>
      <c r="O82" s="180"/>
      <c r="P82" s="180">
        <v>9053343</v>
      </c>
      <c r="Q82" s="180"/>
      <c r="R82" s="180">
        <v>9053343</v>
      </c>
      <c r="S82" s="180">
        <v>4667428</v>
      </c>
      <c r="T82" s="180"/>
      <c r="U82" s="180"/>
      <c r="V82" s="180"/>
      <c r="W82" s="180"/>
      <c r="X82" s="180">
        <v>2623816</v>
      </c>
      <c r="Y82" s="180">
        <v>500000</v>
      </c>
      <c r="Z82" s="180">
        <v>600000</v>
      </c>
      <c r="AA82" s="180"/>
      <c r="AB82" s="180"/>
      <c r="AC82" s="180"/>
      <c r="AD82" s="180">
        <v>1400000</v>
      </c>
      <c r="AE82" s="180"/>
      <c r="AF82" s="180"/>
      <c r="AG82" s="180">
        <v>400000</v>
      </c>
      <c r="AH82" s="180">
        <v>200000</v>
      </c>
      <c r="AI82" s="180"/>
      <c r="AJ82" s="180"/>
      <c r="AK82" s="180"/>
      <c r="AL82" s="180"/>
      <c r="AM82" s="180"/>
      <c r="AN82" s="180"/>
      <c r="AO82" s="180">
        <v>30000</v>
      </c>
      <c r="AP82" s="180">
        <v>1000000</v>
      </c>
      <c r="AQ82" s="180"/>
      <c r="AR82" s="180">
        <v>1700000</v>
      </c>
      <c r="AS82" s="180">
        <v>200000</v>
      </c>
      <c r="AT82" s="180"/>
      <c r="AU82" s="180"/>
      <c r="AV82" s="180"/>
      <c r="AW82" s="180"/>
      <c r="AX82" s="180"/>
      <c r="AY82" s="180"/>
      <c r="AZ82" s="180">
        <v>4000000</v>
      </c>
      <c r="BA82" s="180">
        <v>89713782</v>
      </c>
    </row>
    <row r="83" spans="1:53" x14ac:dyDescent="0.3">
      <c r="A83" s="193">
        <v>4</v>
      </c>
      <c r="B83" s="180">
        <v>54561680</v>
      </c>
      <c r="C83" s="180"/>
      <c r="D83" s="180">
        <v>200000</v>
      </c>
      <c r="E83" s="180"/>
      <c r="F83" s="180">
        <v>120000</v>
      </c>
      <c r="G83" s="180">
        <v>200000</v>
      </c>
      <c r="H83" s="180"/>
      <c r="I83" s="180">
        <v>150000</v>
      </c>
      <c r="J83" s="180">
        <v>300000</v>
      </c>
      <c r="K83" s="180">
        <v>1873404</v>
      </c>
      <c r="L83" s="180">
        <v>909940</v>
      </c>
      <c r="M83" s="180">
        <v>300000</v>
      </c>
      <c r="N83" s="180"/>
      <c r="O83" s="180"/>
      <c r="P83" s="180">
        <v>9461705</v>
      </c>
      <c r="Q83" s="180"/>
      <c r="R83" s="180">
        <v>9461705</v>
      </c>
      <c r="S83" s="180">
        <v>4855992</v>
      </c>
      <c r="T83" s="180"/>
      <c r="U83" s="180"/>
      <c r="V83" s="180"/>
      <c r="W83" s="180"/>
      <c r="X83" s="180">
        <v>2729818</v>
      </c>
      <c r="Y83" s="180">
        <v>500000</v>
      </c>
      <c r="Z83" s="180">
        <v>600000</v>
      </c>
      <c r="AA83" s="180"/>
      <c r="AB83" s="180"/>
      <c r="AC83" s="180"/>
      <c r="AD83" s="180">
        <v>1400000</v>
      </c>
      <c r="AE83" s="180"/>
      <c r="AF83" s="180"/>
      <c r="AG83" s="180">
        <v>400000</v>
      </c>
      <c r="AH83" s="180">
        <v>200000</v>
      </c>
      <c r="AI83" s="180"/>
      <c r="AJ83" s="180"/>
      <c r="AK83" s="180"/>
      <c r="AL83" s="180"/>
      <c r="AM83" s="180"/>
      <c r="AN83" s="180"/>
      <c r="AO83" s="180">
        <v>30000</v>
      </c>
      <c r="AP83" s="180">
        <v>1000000</v>
      </c>
      <c r="AQ83" s="180"/>
      <c r="AR83" s="180">
        <v>1700000</v>
      </c>
      <c r="AS83" s="180">
        <v>200000</v>
      </c>
      <c r="AT83" s="180"/>
      <c r="AU83" s="180"/>
      <c r="AV83" s="180"/>
      <c r="AW83" s="180"/>
      <c r="AX83" s="180"/>
      <c r="AY83" s="180"/>
      <c r="AZ83" s="180"/>
      <c r="BA83" s="180">
        <v>91154244</v>
      </c>
    </row>
    <row r="84" spans="1:53" x14ac:dyDescent="0.3">
      <c r="A84" s="193">
        <v>5</v>
      </c>
      <c r="B84" s="180">
        <v>50647051</v>
      </c>
      <c r="C84" s="180"/>
      <c r="D84" s="180">
        <v>200000</v>
      </c>
      <c r="E84" s="180"/>
      <c r="F84" s="180">
        <v>120000</v>
      </c>
      <c r="G84" s="180">
        <v>200000</v>
      </c>
      <c r="H84" s="180"/>
      <c r="I84" s="180">
        <v>150000</v>
      </c>
      <c r="J84" s="180">
        <v>300000</v>
      </c>
      <c r="K84" s="180">
        <v>1949090</v>
      </c>
      <c r="L84" s="180">
        <v>946700</v>
      </c>
      <c r="M84" s="180">
        <v>300000</v>
      </c>
      <c r="N84" s="180"/>
      <c r="O84" s="180"/>
      <c r="P84" s="180">
        <v>9745556</v>
      </c>
      <c r="Q84" s="180"/>
      <c r="R84" s="180">
        <v>9745557</v>
      </c>
      <c r="S84" s="180">
        <v>5052174</v>
      </c>
      <c r="T84" s="180"/>
      <c r="U84" s="180"/>
      <c r="V84" s="180"/>
      <c r="W84" s="180"/>
      <c r="X84" s="180">
        <v>2840102</v>
      </c>
      <c r="Y84" s="180">
        <v>500000</v>
      </c>
      <c r="Z84" s="180">
        <v>600000</v>
      </c>
      <c r="AA84" s="180"/>
      <c r="AB84" s="180"/>
      <c r="AC84" s="180"/>
      <c r="AD84" s="180">
        <v>1400000</v>
      </c>
      <c r="AE84" s="180"/>
      <c r="AF84" s="180"/>
      <c r="AG84" s="180">
        <v>400000</v>
      </c>
      <c r="AH84" s="180">
        <v>200000</v>
      </c>
      <c r="AI84" s="180"/>
      <c r="AJ84" s="180"/>
      <c r="AK84" s="180"/>
      <c r="AL84" s="180"/>
      <c r="AM84" s="180"/>
      <c r="AN84" s="180"/>
      <c r="AO84" s="180">
        <v>30000</v>
      </c>
      <c r="AP84" s="180">
        <v>1000000</v>
      </c>
      <c r="AQ84" s="180"/>
      <c r="AR84" s="180">
        <v>1700000</v>
      </c>
      <c r="AS84" s="180">
        <v>200000</v>
      </c>
      <c r="AT84" s="180"/>
      <c r="AU84" s="180"/>
      <c r="AV84" s="180"/>
      <c r="AW84" s="180"/>
      <c r="AX84" s="180"/>
      <c r="AY84" s="180"/>
      <c r="AZ84" s="180">
        <v>750000</v>
      </c>
      <c r="BA84" s="180">
        <v>88976230</v>
      </c>
    </row>
    <row r="85" spans="1:53" x14ac:dyDescent="0.3">
      <c r="A85" s="193">
        <v>6</v>
      </c>
      <c r="B85" s="180">
        <v>50936250</v>
      </c>
      <c r="C85" s="180"/>
      <c r="D85" s="180">
        <v>200000</v>
      </c>
      <c r="E85" s="180"/>
      <c r="F85" s="180">
        <v>120000</v>
      </c>
      <c r="G85" s="180">
        <v>200000</v>
      </c>
      <c r="H85" s="180"/>
      <c r="I85" s="180">
        <v>150000</v>
      </c>
      <c r="J85" s="180">
        <v>300000</v>
      </c>
      <c r="K85" s="180">
        <v>2118477</v>
      </c>
      <c r="L85" s="180">
        <v>1028974</v>
      </c>
      <c r="M85" s="180">
        <v>300000</v>
      </c>
      <c r="N85" s="180"/>
      <c r="O85" s="180"/>
      <c r="P85" s="180">
        <v>10037923</v>
      </c>
      <c r="Q85" s="180"/>
      <c r="R85" s="180">
        <v>10037923</v>
      </c>
      <c r="S85" s="180">
        <v>5491238</v>
      </c>
      <c r="T85" s="180"/>
      <c r="U85" s="180"/>
      <c r="V85" s="180"/>
      <c r="W85" s="180"/>
      <c r="X85" s="180">
        <v>3086924</v>
      </c>
      <c r="Y85" s="180">
        <v>500000</v>
      </c>
      <c r="Z85" s="180">
        <v>600000</v>
      </c>
      <c r="AA85" s="180"/>
      <c r="AB85" s="180"/>
      <c r="AC85" s="180"/>
      <c r="AD85" s="180">
        <v>1400000</v>
      </c>
      <c r="AE85" s="180"/>
      <c r="AF85" s="180"/>
      <c r="AG85" s="180">
        <v>400000</v>
      </c>
      <c r="AH85" s="180">
        <v>200000</v>
      </c>
      <c r="AI85" s="180"/>
      <c r="AJ85" s="180"/>
      <c r="AK85" s="180"/>
      <c r="AL85" s="180"/>
      <c r="AM85" s="180"/>
      <c r="AN85" s="180"/>
      <c r="AO85" s="180">
        <v>30000</v>
      </c>
      <c r="AP85" s="180">
        <v>1000000</v>
      </c>
      <c r="AQ85" s="180"/>
      <c r="AR85" s="180">
        <v>1700000</v>
      </c>
      <c r="AS85" s="180">
        <v>200000</v>
      </c>
      <c r="AT85" s="180"/>
      <c r="AU85" s="180"/>
      <c r="AV85" s="180"/>
      <c r="AW85" s="180"/>
      <c r="AX85" s="180"/>
      <c r="AY85" s="180"/>
      <c r="AZ85" s="180">
        <v>750000</v>
      </c>
      <c r="BA85" s="180">
        <v>90787709</v>
      </c>
    </row>
    <row r="86" spans="1:53" x14ac:dyDescent="0.3">
      <c r="A86" s="193" t="s">
        <v>721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0"/>
      <c r="BA86" s="180"/>
    </row>
    <row r="87" spans="1:53" x14ac:dyDescent="0.3">
      <c r="A87" s="7" t="s">
        <v>119</v>
      </c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>
        <v>195000</v>
      </c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>
        <v>583619</v>
      </c>
      <c r="AL87" s="180"/>
      <c r="AM87" s="180"/>
      <c r="AN87" s="180"/>
      <c r="AO87" s="180"/>
      <c r="AP87" s="180"/>
      <c r="AQ87" s="180">
        <v>500000</v>
      </c>
      <c r="AR87" s="180"/>
      <c r="AS87" s="180"/>
      <c r="AT87" s="180"/>
      <c r="AU87" s="180"/>
      <c r="AV87" s="180"/>
      <c r="AW87" s="180"/>
      <c r="AX87" s="180"/>
      <c r="AY87" s="180"/>
      <c r="AZ87" s="180"/>
      <c r="BA87" s="180">
        <v>1278619</v>
      </c>
    </row>
    <row r="88" spans="1:53" x14ac:dyDescent="0.3">
      <c r="A88" s="193">
        <v>2</v>
      </c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0"/>
      <c r="AN88" s="180"/>
      <c r="AO88" s="180"/>
      <c r="AP88" s="180"/>
      <c r="AQ88" s="180">
        <v>500000</v>
      </c>
      <c r="AR88" s="180"/>
      <c r="AS88" s="180"/>
      <c r="AT88" s="180"/>
      <c r="AU88" s="180"/>
      <c r="AV88" s="180"/>
      <c r="AW88" s="180"/>
      <c r="AX88" s="180"/>
      <c r="AY88" s="180"/>
      <c r="AZ88" s="180"/>
      <c r="BA88" s="180">
        <v>500000</v>
      </c>
    </row>
    <row r="89" spans="1:53" x14ac:dyDescent="0.3">
      <c r="A89" s="193">
        <v>4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>
        <v>195000</v>
      </c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>
        <v>195000</v>
      </c>
    </row>
    <row r="90" spans="1:53" x14ac:dyDescent="0.3">
      <c r="A90" s="193">
        <v>6</v>
      </c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>
        <v>583619</v>
      </c>
      <c r="AL90" s="180"/>
      <c r="AM90" s="180"/>
      <c r="AN90" s="180"/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0">
        <v>583619</v>
      </c>
    </row>
    <row r="91" spans="1:53" x14ac:dyDescent="0.3">
      <c r="A91" s="7" t="s">
        <v>121</v>
      </c>
      <c r="B91" s="180"/>
      <c r="C91" s="180"/>
      <c r="D91" s="180"/>
      <c r="E91" s="180"/>
      <c r="F91" s="180">
        <v>25000</v>
      </c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>
        <v>1187868</v>
      </c>
      <c r="AL91" s="180"/>
      <c r="AM91" s="180"/>
      <c r="AN91" s="180">
        <v>4000000</v>
      </c>
      <c r="AO91" s="180"/>
      <c r="AP91" s="180"/>
      <c r="AQ91" s="180"/>
      <c r="AR91" s="180"/>
      <c r="AS91" s="180"/>
      <c r="AT91" s="180"/>
      <c r="AU91" s="180"/>
      <c r="AV91" s="180"/>
      <c r="AW91" s="180"/>
      <c r="AX91" s="180"/>
      <c r="AY91" s="180"/>
      <c r="AZ91" s="180"/>
      <c r="BA91" s="180">
        <v>5212868</v>
      </c>
    </row>
    <row r="92" spans="1:53" x14ac:dyDescent="0.3">
      <c r="A92" s="193">
        <v>3</v>
      </c>
      <c r="B92" s="180"/>
      <c r="C92" s="180"/>
      <c r="D92" s="180"/>
      <c r="E92" s="180"/>
      <c r="F92" s="180">
        <v>25000</v>
      </c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>
        <v>4000000</v>
      </c>
      <c r="AO92" s="180"/>
      <c r="AP92" s="180"/>
      <c r="AQ92" s="180"/>
      <c r="AR92" s="180"/>
      <c r="AS92" s="180"/>
      <c r="AT92" s="180"/>
      <c r="AU92" s="180"/>
      <c r="AV92" s="180"/>
      <c r="AW92" s="180"/>
      <c r="AX92" s="180"/>
      <c r="AY92" s="180"/>
      <c r="AZ92" s="180"/>
      <c r="BA92" s="180">
        <v>4025000</v>
      </c>
    </row>
    <row r="93" spans="1:53" x14ac:dyDescent="0.3">
      <c r="A93" s="193">
        <v>6</v>
      </c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>
        <v>1187868</v>
      </c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>
        <v>1187868</v>
      </c>
    </row>
    <row r="94" spans="1:53" x14ac:dyDescent="0.3">
      <c r="A94" s="7" t="s">
        <v>399</v>
      </c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>
        <v>60000</v>
      </c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>
        <v>60000</v>
      </c>
    </row>
    <row r="95" spans="1:53" x14ac:dyDescent="0.3">
      <c r="A95" s="193">
        <v>1</v>
      </c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>
        <v>60000</v>
      </c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  <c r="AZ95" s="180"/>
      <c r="BA95" s="180">
        <v>60000</v>
      </c>
    </row>
    <row r="96" spans="1:53" x14ac:dyDescent="0.3">
      <c r="A96" s="7" t="s">
        <v>133</v>
      </c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>
        <v>1187868</v>
      </c>
      <c r="AL96" s="180"/>
      <c r="AM96" s="180"/>
      <c r="AN96" s="180"/>
      <c r="AO96" s="180"/>
      <c r="AP96" s="180"/>
      <c r="AQ96" s="180"/>
      <c r="AR96" s="180"/>
      <c r="AS96" s="180"/>
      <c r="AT96" s="180"/>
      <c r="AU96" s="180"/>
      <c r="AV96" s="180"/>
      <c r="AW96" s="180"/>
      <c r="AX96" s="180"/>
      <c r="AY96" s="180"/>
      <c r="AZ96" s="180"/>
      <c r="BA96" s="180">
        <v>1187868</v>
      </c>
    </row>
    <row r="97" spans="1:53" x14ac:dyDescent="0.3">
      <c r="A97" s="193">
        <v>6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>
        <v>1187868</v>
      </c>
      <c r="AL97" s="180"/>
      <c r="AM97" s="180"/>
      <c r="AN97" s="180"/>
      <c r="AO97" s="180"/>
      <c r="AP97" s="180"/>
      <c r="AQ97" s="180"/>
      <c r="AR97" s="180"/>
      <c r="AS97" s="180"/>
      <c r="AT97" s="180"/>
      <c r="AU97" s="180"/>
      <c r="AV97" s="180"/>
      <c r="AW97" s="180"/>
      <c r="AX97" s="180"/>
      <c r="AY97" s="180"/>
      <c r="AZ97" s="180"/>
      <c r="BA97" s="180">
        <v>1187868</v>
      </c>
    </row>
    <row r="98" spans="1:53" x14ac:dyDescent="0.3">
      <c r="A98" s="7" t="s">
        <v>146</v>
      </c>
      <c r="B98" s="180"/>
      <c r="C98" s="180"/>
      <c r="D98" s="180"/>
      <c r="E98" s="180"/>
      <c r="F98" s="180"/>
      <c r="G98" s="180"/>
      <c r="H98" s="180"/>
      <c r="I98" s="180"/>
      <c r="J98" s="180"/>
      <c r="K98" s="180">
        <v>425000</v>
      </c>
      <c r="L98" s="180"/>
      <c r="M98" s="180"/>
      <c r="N98" s="180">
        <v>100000</v>
      </c>
      <c r="O98" s="180"/>
      <c r="P98" s="180"/>
      <c r="Q98" s="180">
        <v>88779</v>
      </c>
      <c r="R98" s="180"/>
      <c r="S98" s="180"/>
      <c r="T98" s="180"/>
      <c r="U98" s="180"/>
      <c r="V98" s="180"/>
      <c r="W98" s="180"/>
      <c r="X98" s="180"/>
      <c r="Y98" s="180">
        <v>195000</v>
      </c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>
        <v>194596</v>
      </c>
      <c r="AL98" s="180"/>
      <c r="AM98" s="180"/>
      <c r="AN98" s="180"/>
      <c r="AO98" s="180"/>
      <c r="AP98" s="180"/>
      <c r="AQ98" s="180"/>
      <c r="AR98" s="180"/>
      <c r="AS98" s="180"/>
      <c r="AT98" s="180"/>
      <c r="AU98" s="180"/>
      <c r="AV98" s="180"/>
      <c r="AW98" s="180"/>
      <c r="AX98" s="180"/>
      <c r="AY98" s="180"/>
      <c r="AZ98" s="180"/>
      <c r="BA98" s="180">
        <v>1003375</v>
      </c>
    </row>
    <row r="99" spans="1:53" x14ac:dyDescent="0.3">
      <c r="A99" s="193">
        <v>1</v>
      </c>
      <c r="B99" s="180"/>
      <c r="C99" s="180"/>
      <c r="D99" s="180"/>
      <c r="E99" s="180"/>
      <c r="F99" s="180"/>
      <c r="G99" s="180"/>
      <c r="H99" s="180"/>
      <c r="I99" s="180"/>
      <c r="J99" s="180"/>
      <c r="K99" s="180">
        <v>425000</v>
      </c>
      <c r="L99" s="180"/>
      <c r="M99" s="180"/>
      <c r="N99" s="180">
        <v>100000</v>
      </c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>
        <v>194596</v>
      </c>
      <c r="AL99" s="180"/>
      <c r="AM99" s="180"/>
      <c r="AN99" s="180"/>
      <c r="AO99" s="180"/>
      <c r="AP99" s="180"/>
      <c r="AQ99" s="180"/>
      <c r="AR99" s="180"/>
      <c r="AS99" s="180"/>
      <c r="AT99" s="180"/>
      <c r="AU99" s="180"/>
      <c r="AV99" s="180"/>
      <c r="AW99" s="180"/>
      <c r="AX99" s="180"/>
      <c r="AY99" s="180"/>
      <c r="AZ99" s="180"/>
      <c r="BA99" s="180">
        <v>719596</v>
      </c>
    </row>
    <row r="100" spans="1:53" x14ac:dyDescent="0.3">
      <c r="A100" s="193">
        <v>4</v>
      </c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>
        <v>195000</v>
      </c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180"/>
      <c r="AR100" s="180"/>
      <c r="AS100" s="180"/>
      <c r="AT100" s="180"/>
      <c r="AU100" s="180"/>
      <c r="AV100" s="180"/>
      <c r="AW100" s="180"/>
      <c r="AX100" s="180"/>
      <c r="AY100" s="180"/>
      <c r="AZ100" s="180"/>
      <c r="BA100" s="180">
        <v>195000</v>
      </c>
    </row>
    <row r="101" spans="1:53" x14ac:dyDescent="0.3">
      <c r="A101" s="193">
        <v>6</v>
      </c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>
        <v>88779</v>
      </c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0"/>
      <c r="AZ101" s="180"/>
      <c r="BA101" s="180">
        <v>88779</v>
      </c>
    </row>
    <row r="102" spans="1:53" x14ac:dyDescent="0.3">
      <c r="A102" s="7" t="s">
        <v>169</v>
      </c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>
        <v>1440000</v>
      </c>
      <c r="Z102" s="180"/>
      <c r="AA102" s="180"/>
      <c r="AB102" s="180"/>
      <c r="AC102" s="180"/>
      <c r="AD102" s="180"/>
      <c r="AE102" s="180"/>
      <c r="AF102" s="180">
        <v>250000</v>
      </c>
      <c r="AG102" s="180"/>
      <c r="AH102" s="180"/>
      <c r="AI102" s="180"/>
      <c r="AJ102" s="180"/>
      <c r="AK102" s="180"/>
      <c r="AL102" s="180"/>
      <c r="AM102" s="180"/>
      <c r="AN102" s="180">
        <v>6867529</v>
      </c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0"/>
      <c r="AZ102" s="180"/>
      <c r="BA102" s="180">
        <v>8557529</v>
      </c>
    </row>
    <row r="103" spans="1:53" x14ac:dyDescent="0.3">
      <c r="A103" s="193">
        <v>1</v>
      </c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>
        <v>1000000</v>
      </c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0"/>
      <c r="AT103" s="180"/>
      <c r="AU103" s="180"/>
      <c r="AV103" s="180"/>
      <c r="AW103" s="180"/>
      <c r="AX103" s="180"/>
      <c r="AY103" s="180"/>
      <c r="AZ103" s="180"/>
      <c r="BA103" s="180">
        <v>1000000</v>
      </c>
    </row>
    <row r="104" spans="1:53" x14ac:dyDescent="0.3">
      <c r="A104" s="193">
        <v>2</v>
      </c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>
        <v>6867529</v>
      </c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0"/>
      <c r="AZ104" s="180"/>
      <c r="BA104" s="180">
        <v>6867529</v>
      </c>
    </row>
    <row r="105" spans="1:53" x14ac:dyDescent="0.3">
      <c r="A105" s="193">
        <v>4</v>
      </c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>
        <v>440000</v>
      </c>
      <c r="Z105" s="180"/>
      <c r="AA105" s="180"/>
      <c r="AB105" s="180"/>
      <c r="AC105" s="180"/>
      <c r="AD105" s="180"/>
      <c r="AE105" s="180"/>
      <c r="AF105" s="180">
        <v>250000</v>
      </c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0"/>
      <c r="AZ105" s="180"/>
      <c r="BA105" s="180">
        <v>690000</v>
      </c>
    </row>
    <row r="106" spans="1:53" x14ac:dyDescent="0.3">
      <c r="A106" s="7" t="s">
        <v>118</v>
      </c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>
        <v>100000</v>
      </c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>
        <v>195000</v>
      </c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0">
        <v>583619</v>
      </c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0"/>
      <c r="AZ106" s="180"/>
      <c r="BA106" s="180">
        <v>878619</v>
      </c>
    </row>
    <row r="107" spans="1:53" x14ac:dyDescent="0.3">
      <c r="A107" s="193">
        <v>1</v>
      </c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>
        <v>100000</v>
      </c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0"/>
      <c r="AZ107" s="180"/>
      <c r="BA107" s="180">
        <v>100000</v>
      </c>
    </row>
    <row r="108" spans="1:53" x14ac:dyDescent="0.3">
      <c r="A108" s="193">
        <v>4</v>
      </c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>
        <v>195000</v>
      </c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0"/>
      <c r="AZ108" s="180"/>
      <c r="BA108" s="180">
        <v>195000</v>
      </c>
    </row>
    <row r="109" spans="1:53" x14ac:dyDescent="0.3">
      <c r="A109" s="193">
        <v>6</v>
      </c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>
        <v>583619</v>
      </c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0"/>
      <c r="AZ109" s="180"/>
      <c r="BA109" s="180">
        <v>583619</v>
      </c>
    </row>
    <row r="110" spans="1:53" x14ac:dyDescent="0.3">
      <c r="A110" s="7" t="s">
        <v>143</v>
      </c>
      <c r="B110" s="180"/>
      <c r="C110" s="180"/>
      <c r="D110" s="180"/>
      <c r="E110" s="180"/>
      <c r="F110" s="180"/>
      <c r="G110" s="180"/>
      <c r="H110" s="180">
        <v>2500000</v>
      </c>
      <c r="I110" s="180">
        <v>40000</v>
      </c>
      <c r="J110" s="180"/>
      <c r="K110" s="180">
        <v>800000</v>
      </c>
      <c r="L110" s="180"/>
      <c r="M110" s="180"/>
      <c r="N110" s="180">
        <v>150000</v>
      </c>
      <c r="O110" s="180"/>
      <c r="P110" s="180"/>
      <c r="Q110" s="180">
        <v>9879</v>
      </c>
      <c r="R110" s="180"/>
      <c r="S110" s="180"/>
      <c r="T110" s="180"/>
      <c r="U110" s="180"/>
      <c r="V110" s="180"/>
      <c r="W110" s="180">
        <v>15000</v>
      </c>
      <c r="X110" s="180"/>
      <c r="Y110" s="180">
        <v>450203</v>
      </c>
      <c r="Z110" s="180">
        <v>355000</v>
      </c>
      <c r="AA110" s="180"/>
      <c r="AB110" s="180"/>
      <c r="AC110" s="180">
        <v>35000</v>
      </c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>
        <v>11664150</v>
      </c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0"/>
      <c r="AZ110" s="180"/>
      <c r="BA110" s="180">
        <v>16019232</v>
      </c>
    </row>
    <row r="111" spans="1:53" x14ac:dyDescent="0.3">
      <c r="A111" s="193">
        <v>1</v>
      </c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>
        <v>150000</v>
      </c>
      <c r="O111" s="180"/>
      <c r="P111" s="180"/>
      <c r="Q111" s="180">
        <v>9879</v>
      </c>
      <c r="R111" s="180"/>
      <c r="S111" s="180"/>
      <c r="T111" s="180"/>
      <c r="U111" s="180"/>
      <c r="V111" s="180"/>
      <c r="W111" s="180"/>
      <c r="X111" s="180"/>
      <c r="Y111" s="180">
        <v>330203</v>
      </c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0"/>
      <c r="AZ111" s="180"/>
      <c r="BA111" s="180">
        <v>490082</v>
      </c>
    </row>
    <row r="112" spans="1:53" x14ac:dyDescent="0.3">
      <c r="A112" s="193">
        <v>2</v>
      </c>
      <c r="B112" s="180"/>
      <c r="C112" s="180"/>
      <c r="D112" s="180"/>
      <c r="E112" s="180"/>
      <c r="F112" s="180"/>
      <c r="G112" s="180"/>
      <c r="H112" s="180"/>
      <c r="I112" s="180">
        <v>40000</v>
      </c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0"/>
      <c r="AZ112" s="180"/>
      <c r="BA112" s="180">
        <v>40000</v>
      </c>
    </row>
    <row r="113" spans="1:53" x14ac:dyDescent="0.3">
      <c r="A113" s="193">
        <v>3</v>
      </c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>
        <v>35000</v>
      </c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0"/>
      <c r="AZ113" s="180"/>
      <c r="BA113" s="180">
        <v>35000</v>
      </c>
    </row>
    <row r="114" spans="1:53" x14ac:dyDescent="0.3">
      <c r="A114" s="193">
        <v>4</v>
      </c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>
        <v>15000</v>
      </c>
      <c r="X114" s="180"/>
      <c r="Y114" s="180">
        <v>120000</v>
      </c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80"/>
      <c r="AL114" s="180"/>
      <c r="AM114" s="180"/>
      <c r="AN114" s="180">
        <v>11664150</v>
      </c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0"/>
      <c r="AZ114" s="180"/>
      <c r="BA114" s="180">
        <v>11799150</v>
      </c>
    </row>
    <row r="115" spans="1:53" x14ac:dyDescent="0.3">
      <c r="A115" s="193">
        <v>5</v>
      </c>
      <c r="B115" s="180"/>
      <c r="C115" s="180"/>
      <c r="D115" s="180"/>
      <c r="E115" s="180"/>
      <c r="F115" s="180"/>
      <c r="G115" s="180"/>
      <c r="H115" s="180">
        <v>2500000</v>
      </c>
      <c r="I115" s="180"/>
      <c r="J115" s="180"/>
      <c r="K115" s="180">
        <v>800000</v>
      </c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0"/>
      <c r="AZ115" s="180"/>
      <c r="BA115" s="180">
        <v>3300000</v>
      </c>
    </row>
    <row r="116" spans="1:53" x14ac:dyDescent="0.3">
      <c r="A116" s="193">
        <v>6</v>
      </c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>
        <v>355000</v>
      </c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0"/>
      <c r="AZ116" s="180"/>
      <c r="BA116" s="180">
        <v>355000</v>
      </c>
    </row>
    <row r="117" spans="1:53" x14ac:dyDescent="0.3">
      <c r="A117" s="7" t="s">
        <v>139</v>
      </c>
      <c r="B117" s="180"/>
      <c r="C117" s="180"/>
      <c r="D117" s="180"/>
      <c r="E117" s="180"/>
      <c r="F117" s="180">
        <v>25000</v>
      </c>
      <c r="G117" s="180"/>
      <c r="H117" s="180"/>
      <c r="I117" s="180"/>
      <c r="J117" s="180"/>
      <c r="K117" s="180">
        <v>650000</v>
      </c>
      <c r="L117" s="180"/>
      <c r="M117" s="180"/>
      <c r="N117" s="180">
        <v>125000</v>
      </c>
      <c r="O117" s="180"/>
      <c r="P117" s="180"/>
      <c r="Q117" s="180"/>
      <c r="R117" s="180"/>
      <c r="S117" s="180"/>
      <c r="T117" s="180"/>
      <c r="U117" s="180"/>
      <c r="V117" s="180"/>
      <c r="W117" s="180">
        <v>100000</v>
      </c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>
        <v>1308197</v>
      </c>
      <c r="AL117" s="180"/>
      <c r="AM117" s="180"/>
      <c r="AN117" s="180">
        <v>8653000</v>
      </c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0"/>
      <c r="AZ117" s="180"/>
      <c r="BA117" s="180">
        <v>10861197</v>
      </c>
    </row>
    <row r="118" spans="1:53" x14ac:dyDescent="0.3">
      <c r="A118" s="193">
        <v>1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>
        <v>125000</v>
      </c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0"/>
      <c r="AY118" s="180"/>
      <c r="AZ118" s="180"/>
      <c r="BA118" s="180">
        <v>125000</v>
      </c>
    </row>
    <row r="119" spans="1:53" x14ac:dyDescent="0.3">
      <c r="A119" s="193">
        <v>2</v>
      </c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>
        <v>100000</v>
      </c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0"/>
      <c r="AX119" s="180"/>
      <c r="AY119" s="180"/>
      <c r="AZ119" s="180"/>
      <c r="BA119" s="180">
        <v>100000</v>
      </c>
    </row>
    <row r="120" spans="1:53" x14ac:dyDescent="0.3">
      <c r="A120" s="193">
        <v>3</v>
      </c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>
        <v>120329</v>
      </c>
      <c r="AL120" s="180"/>
      <c r="AM120" s="180"/>
      <c r="AN120" s="180">
        <v>8653000</v>
      </c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  <c r="BA120" s="180">
        <v>8773329</v>
      </c>
    </row>
    <row r="121" spans="1:53" x14ac:dyDescent="0.3">
      <c r="A121" s="193">
        <v>4</v>
      </c>
      <c r="B121" s="180"/>
      <c r="C121" s="180"/>
      <c r="D121" s="180"/>
      <c r="E121" s="180"/>
      <c r="F121" s="180">
        <v>25000</v>
      </c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  <c r="BA121" s="180">
        <v>25000</v>
      </c>
    </row>
    <row r="122" spans="1:53" x14ac:dyDescent="0.3">
      <c r="A122" s="193">
        <v>5</v>
      </c>
      <c r="B122" s="180"/>
      <c r="C122" s="180"/>
      <c r="D122" s="180"/>
      <c r="E122" s="180"/>
      <c r="F122" s="180"/>
      <c r="G122" s="180"/>
      <c r="H122" s="180"/>
      <c r="I122" s="180"/>
      <c r="J122" s="180"/>
      <c r="K122" s="180">
        <v>650000</v>
      </c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180"/>
      <c r="BA122" s="180">
        <v>650000</v>
      </c>
    </row>
    <row r="123" spans="1:53" x14ac:dyDescent="0.3">
      <c r="A123" s="193">
        <v>6</v>
      </c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>
        <v>1187868</v>
      </c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  <c r="BA123" s="180">
        <v>1187868</v>
      </c>
    </row>
    <row r="124" spans="1:53" x14ac:dyDescent="0.3">
      <c r="A124" s="7" t="s">
        <v>126</v>
      </c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>
        <v>641980</v>
      </c>
      <c r="AL124" s="180"/>
      <c r="AM124" s="180"/>
      <c r="AN124" s="180"/>
      <c r="AO124" s="180">
        <v>90576</v>
      </c>
      <c r="AP124" s="180"/>
      <c r="AQ124" s="180"/>
      <c r="AR124" s="180"/>
      <c r="AS124" s="180"/>
      <c r="AT124" s="180"/>
      <c r="AU124" s="180"/>
      <c r="AV124" s="180"/>
      <c r="AW124" s="180"/>
      <c r="AX124" s="180"/>
      <c r="AY124" s="180"/>
      <c r="AZ124" s="180"/>
      <c r="BA124" s="180">
        <v>732556</v>
      </c>
    </row>
    <row r="125" spans="1:53" x14ac:dyDescent="0.3">
      <c r="A125" s="193">
        <v>1</v>
      </c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>
        <v>90576</v>
      </c>
      <c r="AP125" s="180"/>
      <c r="AQ125" s="180"/>
      <c r="AR125" s="180"/>
      <c r="AS125" s="180"/>
      <c r="AT125" s="180"/>
      <c r="AU125" s="180"/>
      <c r="AV125" s="180"/>
      <c r="AW125" s="180"/>
      <c r="AX125" s="180"/>
      <c r="AY125" s="180"/>
      <c r="AZ125" s="180"/>
      <c r="BA125" s="180">
        <v>90576</v>
      </c>
    </row>
    <row r="126" spans="1:53" x14ac:dyDescent="0.3">
      <c r="A126" s="193">
        <v>6</v>
      </c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>
        <v>641980</v>
      </c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>
        <v>641980</v>
      </c>
    </row>
    <row r="127" spans="1:53" x14ac:dyDescent="0.3">
      <c r="A127" s="7" t="s">
        <v>162</v>
      </c>
      <c r="B127" s="180"/>
      <c r="C127" s="180"/>
      <c r="D127" s="180"/>
      <c r="E127" s="180"/>
      <c r="F127" s="180"/>
      <c r="G127" s="180"/>
      <c r="H127" s="180"/>
      <c r="I127" s="180"/>
      <c r="J127" s="180"/>
      <c r="K127" s="180">
        <v>425000</v>
      </c>
      <c r="L127" s="180"/>
      <c r="M127" s="180"/>
      <c r="N127" s="180">
        <v>100000</v>
      </c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>
        <v>204750</v>
      </c>
      <c r="Z127" s="180"/>
      <c r="AA127" s="180"/>
      <c r="AB127" s="180"/>
      <c r="AC127" s="180"/>
      <c r="AD127" s="180"/>
      <c r="AE127" s="180"/>
      <c r="AF127" s="180">
        <v>60000</v>
      </c>
      <c r="AG127" s="180"/>
      <c r="AH127" s="180"/>
      <c r="AI127" s="180"/>
      <c r="AJ127" s="180"/>
      <c r="AK127" s="180"/>
      <c r="AL127" s="180"/>
      <c r="AM127" s="180"/>
      <c r="AN127" s="180">
        <v>2500000</v>
      </c>
      <c r="AO127" s="180"/>
      <c r="AP127" s="180"/>
      <c r="AQ127" s="180"/>
      <c r="AR127" s="180"/>
      <c r="AS127" s="180"/>
      <c r="AT127" s="180">
        <v>0</v>
      </c>
      <c r="AU127" s="180"/>
      <c r="AV127" s="180"/>
      <c r="AW127" s="180"/>
      <c r="AX127" s="180"/>
      <c r="AY127" s="180"/>
      <c r="AZ127" s="180"/>
      <c r="BA127" s="180">
        <v>3289750</v>
      </c>
    </row>
    <row r="128" spans="1:53" x14ac:dyDescent="0.3">
      <c r="A128" s="193">
        <v>1</v>
      </c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>
        <v>100000</v>
      </c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>
        <v>60000</v>
      </c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  <c r="BA128" s="180">
        <v>160000</v>
      </c>
    </row>
    <row r="129" spans="1:53" x14ac:dyDescent="0.3">
      <c r="A129" s="193">
        <v>2</v>
      </c>
      <c r="B129" s="180"/>
      <c r="C129" s="180"/>
      <c r="D129" s="180"/>
      <c r="E129" s="180"/>
      <c r="F129" s="180"/>
      <c r="G129" s="180"/>
      <c r="H129" s="180"/>
      <c r="I129" s="180"/>
      <c r="J129" s="180"/>
      <c r="K129" s="180">
        <v>425000</v>
      </c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80"/>
      <c r="AS129" s="180"/>
      <c r="AT129" s="180"/>
      <c r="AU129" s="180"/>
      <c r="AV129" s="180"/>
      <c r="AW129" s="180"/>
      <c r="AX129" s="180"/>
      <c r="AY129" s="180"/>
      <c r="AZ129" s="180"/>
      <c r="BA129" s="180">
        <v>425000</v>
      </c>
    </row>
    <row r="130" spans="1:53" x14ac:dyDescent="0.3">
      <c r="A130" s="193">
        <v>4</v>
      </c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0"/>
      <c r="AN130" s="180">
        <v>2500000</v>
      </c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  <c r="BA130" s="180">
        <v>2500000</v>
      </c>
    </row>
    <row r="131" spans="1:53" x14ac:dyDescent="0.3">
      <c r="A131" s="193">
        <v>5</v>
      </c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>
        <v>204750</v>
      </c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  <c r="AR131" s="180"/>
      <c r="AS131" s="180"/>
      <c r="AT131" s="180"/>
      <c r="AU131" s="180"/>
      <c r="AV131" s="180"/>
      <c r="AW131" s="180"/>
      <c r="AX131" s="180"/>
      <c r="AY131" s="180"/>
      <c r="AZ131" s="180"/>
      <c r="BA131" s="180">
        <v>204750</v>
      </c>
    </row>
    <row r="132" spans="1:53" x14ac:dyDescent="0.3">
      <c r="A132" s="193">
        <v>6</v>
      </c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80"/>
      <c r="AT132" s="180">
        <v>0</v>
      </c>
      <c r="AU132" s="180"/>
      <c r="AV132" s="180"/>
      <c r="AW132" s="180"/>
      <c r="AX132" s="180"/>
      <c r="AY132" s="180"/>
      <c r="AZ132" s="180"/>
      <c r="BA132" s="180">
        <v>0</v>
      </c>
    </row>
    <row r="133" spans="1:53" x14ac:dyDescent="0.3">
      <c r="A133" s="7" t="s">
        <v>137</v>
      </c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>
        <v>266999</v>
      </c>
      <c r="X133" s="180"/>
      <c r="Y133" s="180"/>
      <c r="Z133" s="180"/>
      <c r="AA133" s="180"/>
      <c r="AB133" s="180"/>
      <c r="AC133" s="180"/>
      <c r="AD133" s="180"/>
      <c r="AE133" s="180"/>
      <c r="AF133" s="180">
        <v>40000</v>
      </c>
      <c r="AG133" s="180"/>
      <c r="AH133" s="180"/>
      <c r="AI133" s="180"/>
      <c r="AJ133" s="180"/>
      <c r="AK133" s="180">
        <v>1187868</v>
      </c>
      <c r="AL133" s="180"/>
      <c r="AM133" s="180"/>
      <c r="AN133" s="180"/>
      <c r="AO133" s="180"/>
      <c r="AP133" s="180"/>
      <c r="AQ133" s="180"/>
      <c r="AR133" s="180"/>
      <c r="AS133" s="180"/>
      <c r="AT133" s="180"/>
      <c r="AU133" s="180"/>
      <c r="AV133" s="180"/>
      <c r="AW133" s="180"/>
      <c r="AX133" s="180"/>
      <c r="AY133" s="180"/>
      <c r="AZ133" s="180"/>
      <c r="BA133" s="180">
        <v>1494867</v>
      </c>
    </row>
    <row r="134" spans="1:53" x14ac:dyDescent="0.3">
      <c r="A134" s="193">
        <v>1</v>
      </c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  <c r="AF134" s="180">
        <v>40000</v>
      </c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0"/>
      <c r="AR134" s="180"/>
      <c r="AS134" s="180"/>
      <c r="AT134" s="180"/>
      <c r="AU134" s="180"/>
      <c r="AV134" s="180"/>
      <c r="AW134" s="180"/>
      <c r="AX134" s="180"/>
      <c r="AY134" s="180"/>
      <c r="AZ134" s="180"/>
      <c r="BA134" s="180">
        <v>40000</v>
      </c>
    </row>
    <row r="135" spans="1:53" x14ac:dyDescent="0.3">
      <c r="A135" s="193">
        <v>5</v>
      </c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>
        <v>266999</v>
      </c>
      <c r="X135" s="180"/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  <c r="AR135" s="180"/>
      <c r="AS135" s="180"/>
      <c r="AT135" s="180"/>
      <c r="AU135" s="180"/>
      <c r="AV135" s="180"/>
      <c r="AW135" s="180"/>
      <c r="AX135" s="180"/>
      <c r="AY135" s="180"/>
      <c r="AZ135" s="180"/>
      <c r="BA135" s="180">
        <v>266999</v>
      </c>
    </row>
    <row r="136" spans="1:53" x14ac:dyDescent="0.3">
      <c r="A136" s="193">
        <v>6</v>
      </c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>
        <v>1187868</v>
      </c>
      <c r="AL136" s="180"/>
      <c r="AM136" s="180"/>
      <c r="AN136" s="180"/>
      <c r="AO136" s="180"/>
      <c r="AP136" s="180"/>
      <c r="AQ136" s="180"/>
      <c r="AR136" s="180"/>
      <c r="AS136" s="180"/>
      <c r="AT136" s="180"/>
      <c r="AU136" s="180"/>
      <c r="AV136" s="180"/>
      <c r="AW136" s="180"/>
      <c r="AX136" s="180"/>
      <c r="AY136" s="180"/>
      <c r="AZ136" s="180"/>
      <c r="BA136" s="180">
        <v>1187868</v>
      </c>
    </row>
    <row r="137" spans="1:53" x14ac:dyDescent="0.3">
      <c r="A137" s="7" t="s">
        <v>140</v>
      </c>
      <c r="B137" s="180"/>
      <c r="C137" s="180"/>
      <c r="D137" s="180"/>
      <c r="E137" s="180"/>
      <c r="F137" s="180"/>
      <c r="G137" s="180"/>
      <c r="H137" s="180"/>
      <c r="I137" s="180"/>
      <c r="J137" s="180"/>
      <c r="K137" s="180">
        <v>425000</v>
      </c>
      <c r="L137" s="180"/>
      <c r="M137" s="180"/>
      <c r="N137" s="180"/>
      <c r="O137" s="180"/>
      <c r="P137" s="180"/>
      <c r="Q137" s="180">
        <v>73371</v>
      </c>
      <c r="R137" s="180"/>
      <c r="S137" s="180"/>
      <c r="T137" s="180"/>
      <c r="U137" s="180"/>
      <c r="V137" s="180"/>
      <c r="W137" s="180">
        <v>1100000</v>
      </c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>
        <v>815018</v>
      </c>
      <c r="AL137" s="180"/>
      <c r="AM137" s="180"/>
      <c r="AN137" s="180"/>
      <c r="AO137" s="180"/>
      <c r="AP137" s="180"/>
      <c r="AQ137" s="180"/>
      <c r="AR137" s="180"/>
      <c r="AS137" s="180"/>
      <c r="AT137" s="180"/>
      <c r="AU137" s="180"/>
      <c r="AV137" s="180"/>
      <c r="AW137" s="180"/>
      <c r="AX137" s="180"/>
      <c r="AY137" s="180"/>
      <c r="AZ137" s="180"/>
      <c r="BA137" s="180">
        <v>2413389</v>
      </c>
    </row>
    <row r="138" spans="1:53" x14ac:dyDescent="0.3">
      <c r="A138" s="193">
        <v>2</v>
      </c>
      <c r="B138" s="180"/>
      <c r="C138" s="180"/>
      <c r="D138" s="180"/>
      <c r="E138" s="180"/>
      <c r="F138" s="180"/>
      <c r="G138" s="180"/>
      <c r="H138" s="180"/>
      <c r="I138" s="180"/>
      <c r="J138" s="180"/>
      <c r="K138" s="180">
        <v>425000</v>
      </c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>
        <v>700000</v>
      </c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>
        <v>35280</v>
      </c>
      <c r="AL138" s="180"/>
      <c r="AM138" s="180"/>
      <c r="AN138" s="180"/>
      <c r="AO138" s="180"/>
      <c r="AP138" s="180"/>
      <c r="AQ138" s="180"/>
      <c r="AR138" s="180"/>
      <c r="AS138" s="180"/>
      <c r="AT138" s="180"/>
      <c r="AU138" s="180"/>
      <c r="AV138" s="180"/>
      <c r="AW138" s="180"/>
      <c r="AX138" s="180"/>
      <c r="AY138" s="180"/>
      <c r="AZ138" s="180"/>
      <c r="BA138" s="180">
        <v>1160280</v>
      </c>
    </row>
    <row r="139" spans="1:53" x14ac:dyDescent="0.3">
      <c r="A139" s="193">
        <v>3</v>
      </c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>
        <v>400000</v>
      </c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>
        <v>779738</v>
      </c>
      <c r="AL139" s="180"/>
      <c r="AM139" s="180"/>
      <c r="AN139" s="180"/>
      <c r="AO139" s="180"/>
      <c r="AP139" s="180"/>
      <c r="AQ139" s="180"/>
      <c r="AR139" s="180"/>
      <c r="AS139" s="180"/>
      <c r="AT139" s="180"/>
      <c r="AU139" s="180"/>
      <c r="AV139" s="180"/>
      <c r="AW139" s="180"/>
      <c r="AX139" s="180"/>
      <c r="AY139" s="180"/>
      <c r="AZ139" s="180"/>
      <c r="BA139" s="180">
        <v>1179738</v>
      </c>
    </row>
    <row r="140" spans="1:53" x14ac:dyDescent="0.3">
      <c r="A140" s="193">
        <v>4</v>
      </c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>
        <v>73371</v>
      </c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  <c r="AS140" s="180"/>
      <c r="AT140" s="180"/>
      <c r="AU140" s="180"/>
      <c r="AV140" s="180"/>
      <c r="AW140" s="180"/>
      <c r="AX140" s="180"/>
      <c r="AY140" s="180"/>
      <c r="AZ140" s="180"/>
      <c r="BA140" s="180">
        <v>73371</v>
      </c>
    </row>
    <row r="141" spans="1:53" x14ac:dyDescent="0.3">
      <c r="A141" s="7" t="s">
        <v>156</v>
      </c>
      <c r="B141" s="180"/>
      <c r="C141" s="180"/>
      <c r="D141" s="180"/>
      <c r="E141" s="180"/>
      <c r="F141" s="180"/>
      <c r="G141" s="180"/>
      <c r="H141" s="180">
        <v>3750000</v>
      </c>
      <c r="I141" s="180"/>
      <c r="J141" s="180">
        <v>50000</v>
      </c>
      <c r="K141" s="180">
        <v>800000</v>
      </c>
      <c r="L141" s="180"/>
      <c r="M141" s="180"/>
      <c r="N141" s="180">
        <v>150000</v>
      </c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>
        <v>40000</v>
      </c>
      <c r="Z141" s="180"/>
      <c r="AA141" s="180"/>
      <c r="AB141" s="180"/>
      <c r="AC141" s="180">
        <v>20000</v>
      </c>
      <c r="AD141" s="180"/>
      <c r="AE141" s="180"/>
      <c r="AF141" s="180"/>
      <c r="AG141" s="180"/>
      <c r="AH141" s="180"/>
      <c r="AI141" s="180">
        <v>50000</v>
      </c>
      <c r="AJ141" s="180"/>
      <c r="AK141" s="180">
        <v>942462.72499999986</v>
      </c>
      <c r="AL141" s="180"/>
      <c r="AM141" s="180"/>
      <c r="AN141" s="180">
        <v>19100000</v>
      </c>
      <c r="AO141" s="180">
        <v>860000</v>
      </c>
      <c r="AP141" s="180"/>
      <c r="AQ141" s="180"/>
      <c r="AR141" s="180"/>
      <c r="AS141" s="180"/>
      <c r="AT141" s="180">
        <v>100000</v>
      </c>
      <c r="AU141" s="180"/>
      <c r="AV141" s="180"/>
      <c r="AW141" s="180"/>
      <c r="AX141" s="180"/>
      <c r="AY141" s="180"/>
      <c r="AZ141" s="180"/>
      <c r="BA141" s="180">
        <v>25862462.725000001</v>
      </c>
    </row>
    <row r="142" spans="1:53" x14ac:dyDescent="0.3">
      <c r="A142" s="193">
        <v>1</v>
      </c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>
        <v>150000</v>
      </c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  <c r="AD142" s="180"/>
      <c r="AE142" s="180"/>
      <c r="AF142" s="180"/>
      <c r="AG142" s="180"/>
      <c r="AH142" s="180"/>
      <c r="AI142" s="180"/>
      <c r="AJ142" s="180"/>
      <c r="AK142" s="180">
        <v>942462.72499999986</v>
      </c>
      <c r="AL142" s="180"/>
      <c r="AM142" s="180"/>
      <c r="AN142" s="180"/>
      <c r="AO142" s="180"/>
      <c r="AP142" s="180"/>
      <c r="AQ142" s="180"/>
      <c r="AR142" s="180"/>
      <c r="AS142" s="180"/>
      <c r="AT142" s="180"/>
      <c r="AU142" s="180"/>
      <c r="AV142" s="180"/>
      <c r="AW142" s="180"/>
      <c r="AX142" s="180"/>
      <c r="AY142" s="180"/>
      <c r="AZ142" s="180"/>
      <c r="BA142" s="180">
        <v>1092462.7249999999</v>
      </c>
    </row>
    <row r="143" spans="1:53" x14ac:dyDescent="0.3">
      <c r="A143" s="193">
        <v>2</v>
      </c>
      <c r="B143" s="180"/>
      <c r="C143" s="180"/>
      <c r="D143" s="180"/>
      <c r="E143" s="180"/>
      <c r="F143" s="180"/>
      <c r="G143" s="180"/>
      <c r="H143" s="180">
        <v>3750000</v>
      </c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80"/>
      <c r="AK143" s="180"/>
      <c r="AL143" s="180"/>
      <c r="AM143" s="180"/>
      <c r="AN143" s="180"/>
      <c r="AO143" s="180"/>
      <c r="AP143" s="180"/>
      <c r="AQ143" s="180"/>
      <c r="AR143" s="180"/>
      <c r="AS143" s="180"/>
      <c r="AT143" s="180"/>
      <c r="AU143" s="180"/>
      <c r="AV143" s="180"/>
      <c r="AW143" s="180"/>
      <c r="AX143" s="180"/>
      <c r="AY143" s="180"/>
      <c r="AZ143" s="180"/>
      <c r="BA143" s="180">
        <v>3750000</v>
      </c>
    </row>
    <row r="144" spans="1:53" x14ac:dyDescent="0.3">
      <c r="A144" s="193">
        <v>3</v>
      </c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>
        <v>20000</v>
      </c>
      <c r="AD144" s="180"/>
      <c r="AE144" s="180"/>
      <c r="AF144" s="180"/>
      <c r="AG144" s="180"/>
      <c r="AH144" s="180"/>
      <c r="AI144" s="180"/>
      <c r="AJ144" s="180"/>
      <c r="AK144" s="180"/>
      <c r="AL144" s="180"/>
      <c r="AM144" s="180"/>
      <c r="AN144" s="180"/>
      <c r="AO144" s="180"/>
      <c r="AP144" s="180"/>
      <c r="AQ144" s="180"/>
      <c r="AR144" s="180"/>
      <c r="AS144" s="180"/>
      <c r="AT144" s="180"/>
      <c r="AU144" s="180"/>
      <c r="AV144" s="180"/>
      <c r="AW144" s="180"/>
      <c r="AX144" s="180"/>
      <c r="AY144" s="180"/>
      <c r="AZ144" s="180"/>
      <c r="BA144" s="180">
        <v>20000</v>
      </c>
    </row>
    <row r="145" spans="1:53" x14ac:dyDescent="0.3">
      <c r="A145" s="193">
        <v>4</v>
      </c>
      <c r="B145" s="180"/>
      <c r="C145" s="180"/>
      <c r="D145" s="180"/>
      <c r="E145" s="180"/>
      <c r="F145" s="180"/>
      <c r="G145" s="180"/>
      <c r="H145" s="180"/>
      <c r="I145" s="180"/>
      <c r="J145" s="180">
        <v>50000</v>
      </c>
      <c r="K145" s="180">
        <v>800000</v>
      </c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>
        <v>40000</v>
      </c>
      <c r="Z145" s="18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180"/>
      <c r="AK145" s="180"/>
      <c r="AL145" s="180"/>
      <c r="AM145" s="180"/>
      <c r="AN145" s="180">
        <v>19100000</v>
      </c>
      <c r="AO145" s="180">
        <v>860000</v>
      </c>
      <c r="AP145" s="180"/>
      <c r="AQ145" s="180"/>
      <c r="AR145" s="180"/>
      <c r="AS145" s="180"/>
      <c r="AT145" s="180"/>
      <c r="AU145" s="180"/>
      <c r="AV145" s="180"/>
      <c r="AW145" s="180"/>
      <c r="AX145" s="180"/>
      <c r="AY145" s="180"/>
      <c r="AZ145" s="180"/>
      <c r="BA145" s="180">
        <v>20850000</v>
      </c>
    </row>
    <row r="146" spans="1:53" x14ac:dyDescent="0.3">
      <c r="A146" s="193">
        <v>6</v>
      </c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>
        <v>50000</v>
      </c>
      <c r="AJ146" s="180"/>
      <c r="AK146" s="180"/>
      <c r="AL146" s="180"/>
      <c r="AM146" s="180"/>
      <c r="AN146" s="180"/>
      <c r="AO146" s="180"/>
      <c r="AP146" s="180"/>
      <c r="AQ146" s="180"/>
      <c r="AR146" s="180"/>
      <c r="AS146" s="180"/>
      <c r="AT146" s="180">
        <v>100000</v>
      </c>
      <c r="AU146" s="180"/>
      <c r="AV146" s="180"/>
      <c r="AW146" s="180"/>
      <c r="AX146" s="180"/>
      <c r="AY146" s="180"/>
      <c r="AZ146" s="180"/>
      <c r="BA146" s="180">
        <v>150000</v>
      </c>
    </row>
    <row r="147" spans="1:53" x14ac:dyDescent="0.3">
      <c r="A147" s="7" t="s">
        <v>167</v>
      </c>
      <c r="B147" s="180"/>
      <c r="C147" s="180"/>
      <c r="D147" s="180"/>
      <c r="E147" s="180"/>
      <c r="F147" s="180"/>
      <c r="G147" s="180"/>
      <c r="H147" s="180"/>
      <c r="I147" s="180"/>
      <c r="J147" s="180"/>
      <c r="K147" s="180">
        <v>650000</v>
      </c>
      <c r="L147" s="180"/>
      <c r="M147" s="180"/>
      <c r="N147" s="180">
        <v>125000</v>
      </c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  <c r="AI147" s="180"/>
      <c r="AJ147" s="180"/>
      <c r="AK147" s="180">
        <v>222769</v>
      </c>
      <c r="AL147" s="180"/>
      <c r="AM147" s="180"/>
      <c r="AN147" s="180"/>
      <c r="AO147" s="180"/>
      <c r="AP147" s="180"/>
      <c r="AQ147" s="180"/>
      <c r="AR147" s="180"/>
      <c r="AS147" s="180"/>
      <c r="AT147" s="180"/>
      <c r="AU147" s="180"/>
      <c r="AV147" s="180"/>
      <c r="AW147" s="180"/>
      <c r="AX147" s="180"/>
      <c r="AY147" s="180"/>
      <c r="AZ147" s="180"/>
      <c r="BA147" s="180">
        <v>997769</v>
      </c>
    </row>
    <row r="148" spans="1:53" x14ac:dyDescent="0.3">
      <c r="A148" s="193">
        <v>1</v>
      </c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>
        <v>125000</v>
      </c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80"/>
      <c r="AK148" s="180">
        <v>222769</v>
      </c>
      <c r="AL148" s="180"/>
      <c r="AM148" s="180"/>
      <c r="AN148" s="180"/>
      <c r="AO148" s="180"/>
      <c r="AP148" s="180"/>
      <c r="AQ148" s="180"/>
      <c r="AR148" s="180"/>
      <c r="AS148" s="180"/>
      <c r="AT148" s="180"/>
      <c r="AU148" s="180"/>
      <c r="AV148" s="180"/>
      <c r="AW148" s="180"/>
      <c r="AX148" s="180"/>
      <c r="AY148" s="180"/>
      <c r="AZ148" s="180"/>
      <c r="BA148" s="180">
        <v>347769</v>
      </c>
    </row>
    <row r="149" spans="1:53" x14ac:dyDescent="0.3">
      <c r="A149" s="193">
        <v>2</v>
      </c>
      <c r="B149" s="180"/>
      <c r="C149" s="180"/>
      <c r="D149" s="180"/>
      <c r="E149" s="180"/>
      <c r="F149" s="180"/>
      <c r="G149" s="180"/>
      <c r="H149" s="180"/>
      <c r="I149" s="180"/>
      <c r="J149" s="180"/>
      <c r="K149" s="180">
        <v>650000</v>
      </c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  <c r="AP149" s="180"/>
      <c r="AQ149" s="180"/>
      <c r="AR149" s="180"/>
      <c r="AS149" s="180"/>
      <c r="AT149" s="180"/>
      <c r="AU149" s="180"/>
      <c r="AV149" s="180"/>
      <c r="AW149" s="180"/>
      <c r="AX149" s="180"/>
      <c r="AY149" s="180"/>
      <c r="AZ149" s="180"/>
      <c r="BA149" s="180">
        <v>650000</v>
      </c>
    </row>
    <row r="150" spans="1:53" x14ac:dyDescent="0.3">
      <c r="A150" s="7" t="s">
        <v>114</v>
      </c>
      <c r="B150" s="180"/>
      <c r="C150" s="180"/>
      <c r="D150" s="180"/>
      <c r="E150" s="180">
        <v>25000</v>
      </c>
      <c r="F150" s="180"/>
      <c r="G150" s="180"/>
      <c r="H150" s="180"/>
      <c r="I150" s="180"/>
      <c r="J150" s="180">
        <v>355000</v>
      </c>
      <c r="K150" s="180">
        <v>800000</v>
      </c>
      <c r="L150" s="180"/>
      <c r="M150" s="180"/>
      <c r="N150" s="180">
        <v>150000</v>
      </c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>
        <v>1343003</v>
      </c>
      <c r="AL150" s="180"/>
      <c r="AM150" s="180"/>
      <c r="AN150" s="180"/>
      <c r="AO150" s="180"/>
      <c r="AP150" s="180"/>
      <c r="AQ150" s="180"/>
      <c r="AR150" s="180"/>
      <c r="AS150" s="180"/>
      <c r="AT150" s="180">
        <v>150000</v>
      </c>
      <c r="AU150" s="180"/>
      <c r="AV150" s="180"/>
      <c r="AW150" s="180"/>
      <c r="AX150" s="180"/>
      <c r="AY150" s="180"/>
      <c r="AZ150" s="180"/>
      <c r="BA150" s="180">
        <v>2823003</v>
      </c>
    </row>
    <row r="151" spans="1:53" x14ac:dyDescent="0.3">
      <c r="A151" s="193">
        <v>1</v>
      </c>
      <c r="B151" s="180"/>
      <c r="C151" s="180"/>
      <c r="D151" s="180"/>
      <c r="E151" s="180"/>
      <c r="F151" s="180"/>
      <c r="G151" s="180"/>
      <c r="H151" s="180"/>
      <c r="I151" s="180"/>
      <c r="J151" s="180">
        <v>35000</v>
      </c>
      <c r="K151" s="180"/>
      <c r="L151" s="180"/>
      <c r="M151" s="180"/>
      <c r="N151" s="180">
        <v>150000</v>
      </c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  <c r="AE151" s="180"/>
      <c r="AF151" s="180"/>
      <c r="AG151" s="180"/>
      <c r="AH151" s="180"/>
      <c r="AI151" s="180"/>
      <c r="AJ151" s="180"/>
      <c r="AK151" s="180">
        <v>1343003</v>
      </c>
      <c r="AL151" s="180"/>
      <c r="AM151" s="180"/>
      <c r="AN151" s="180"/>
      <c r="AO151" s="180"/>
      <c r="AP151" s="180"/>
      <c r="AQ151" s="180"/>
      <c r="AR151" s="180"/>
      <c r="AS151" s="180"/>
      <c r="AT151" s="180"/>
      <c r="AU151" s="180"/>
      <c r="AV151" s="180"/>
      <c r="AW151" s="180"/>
      <c r="AX151" s="180"/>
      <c r="AY151" s="180"/>
      <c r="AZ151" s="180"/>
      <c r="BA151" s="180">
        <v>1528003</v>
      </c>
    </row>
    <row r="152" spans="1:53" x14ac:dyDescent="0.3">
      <c r="A152" s="193">
        <v>3</v>
      </c>
      <c r="B152" s="180"/>
      <c r="C152" s="180"/>
      <c r="D152" s="180"/>
      <c r="E152" s="180"/>
      <c r="F152" s="180"/>
      <c r="G152" s="180"/>
      <c r="H152" s="180"/>
      <c r="I152" s="180"/>
      <c r="J152" s="180">
        <v>320000</v>
      </c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  <c r="AR152" s="180"/>
      <c r="AS152" s="180"/>
      <c r="AT152" s="180"/>
      <c r="AU152" s="180"/>
      <c r="AV152" s="180"/>
      <c r="AW152" s="180"/>
      <c r="AX152" s="180"/>
      <c r="AY152" s="180"/>
      <c r="AZ152" s="180"/>
      <c r="BA152" s="180">
        <v>320000</v>
      </c>
    </row>
    <row r="153" spans="1:53" x14ac:dyDescent="0.3">
      <c r="A153" s="193">
        <v>4</v>
      </c>
      <c r="B153" s="180"/>
      <c r="C153" s="180"/>
      <c r="D153" s="180"/>
      <c r="E153" s="180">
        <v>25000</v>
      </c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/>
      <c r="AQ153" s="180"/>
      <c r="AR153" s="180"/>
      <c r="AS153" s="180"/>
      <c r="AT153" s="180"/>
      <c r="AU153" s="180"/>
      <c r="AV153" s="180"/>
      <c r="AW153" s="180"/>
      <c r="AX153" s="180"/>
      <c r="AY153" s="180"/>
      <c r="AZ153" s="180"/>
      <c r="BA153" s="180">
        <v>25000</v>
      </c>
    </row>
    <row r="154" spans="1:53" x14ac:dyDescent="0.3">
      <c r="A154" s="193">
        <v>5</v>
      </c>
      <c r="B154" s="180"/>
      <c r="C154" s="180"/>
      <c r="D154" s="180"/>
      <c r="E154" s="180"/>
      <c r="F154" s="180"/>
      <c r="G154" s="180"/>
      <c r="H154" s="180"/>
      <c r="I154" s="180"/>
      <c r="J154" s="180"/>
      <c r="K154" s="180">
        <v>800000</v>
      </c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0"/>
      <c r="AQ154" s="180"/>
      <c r="AR154" s="180"/>
      <c r="AS154" s="180"/>
      <c r="AT154" s="180"/>
      <c r="AU154" s="180"/>
      <c r="AV154" s="180"/>
      <c r="AW154" s="180"/>
      <c r="AX154" s="180"/>
      <c r="AY154" s="180"/>
      <c r="AZ154" s="180"/>
      <c r="BA154" s="180">
        <v>800000</v>
      </c>
    </row>
    <row r="155" spans="1:53" x14ac:dyDescent="0.3">
      <c r="A155" s="193">
        <v>6</v>
      </c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  <c r="AR155" s="180"/>
      <c r="AS155" s="180"/>
      <c r="AT155" s="180">
        <v>150000</v>
      </c>
      <c r="AU155" s="180"/>
      <c r="AV155" s="180"/>
      <c r="AW155" s="180"/>
      <c r="AX155" s="180"/>
      <c r="AY155" s="180"/>
      <c r="AZ155" s="180"/>
      <c r="BA155" s="180">
        <v>150000</v>
      </c>
    </row>
    <row r="156" spans="1:53" x14ac:dyDescent="0.3">
      <c r="A156" s="7" t="s">
        <v>174</v>
      </c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  <c r="AG156" s="180"/>
      <c r="AH156" s="180"/>
      <c r="AI156" s="180"/>
      <c r="AJ156" s="180"/>
      <c r="AK156" s="180"/>
      <c r="AL156" s="180"/>
      <c r="AM156" s="180"/>
      <c r="AN156" s="180">
        <v>5000000</v>
      </c>
      <c r="AO156" s="180"/>
      <c r="AP156" s="180"/>
      <c r="AQ156" s="180"/>
      <c r="AR156" s="180"/>
      <c r="AS156" s="180"/>
      <c r="AT156" s="180">
        <v>135600</v>
      </c>
      <c r="AU156" s="180"/>
      <c r="AV156" s="180"/>
      <c r="AW156" s="180"/>
      <c r="AX156" s="180"/>
      <c r="AY156" s="180"/>
      <c r="AZ156" s="180"/>
      <c r="BA156" s="180">
        <v>5135600</v>
      </c>
    </row>
    <row r="157" spans="1:53" x14ac:dyDescent="0.3">
      <c r="A157" s="193">
        <v>1</v>
      </c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0"/>
      <c r="AL157" s="180"/>
      <c r="AM157" s="180"/>
      <c r="AN157" s="180"/>
      <c r="AO157" s="180"/>
      <c r="AP157" s="180"/>
      <c r="AQ157" s="180"/>
      <c r="AR157" s="180"/>
      <c r="AS157" s="180"/>
      <c r="AT157" s="180"/>
      <c r="AU157" s="180"/>
      <c r="AV157" s="180"/>
      <c r="AW157" s="180"/>
      <c r="AX157" s="180"/>
      <c r="AY157" s="180"/>
      <c r="AZ157" s="180"/>
      <c r="BA157" s="180"/>
    </row>
    <row r="158" spans="1:53" x14ac:dyDescent="0.3">
      <c r="A158" s="193">
        <v>5</v>
      </c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>
        <v>5000000</v>
      </c>
      <c r="AO158" s="180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>
        <v>5000000</v>
      </c>
    </row>
    <row r="159" spans="1:53" x14ac:dyDescent="0.3">
      <c r="A159" s="193">
        <v>6</v>
      </c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0"/>
      <c r="AK159" s="180"/>
      <c r="AL159" s="180"/>
      <c r="AM159" s="180"/>
      <c r="AN159" s="180"/>
      <c r="AO159" s="180"/>
      <c r="AP159" s="180"/>
      <c r="AQ159" s="180"/>
      <c r="AR159" s="180"/>
      <c r="AS159" s="180"/>
      <c r="AT159" s="180">
        <v>135600</v>
      </c>
      <c r="AU159" s="180"/>
      <c r="AV159" s="180"/>
      <c r="AW159" s="180"/>
      <c r="AX159" s="180"/>
      <c r="AY159" s="180"/>
      <c r="AZ159" s="180"/>
      <c r="BA159" s="180">
        <v>135600</v>
      </c>
    </row>
    <row r="160" spans="1:53" x14ac:dyDescent="0.3">
      <c r="A160" s="7" t="s">
        <v>109</v>
      </c>
      <c r="B160" s="180"/>
      <c r="C160" s="180"/>
      <c r="D160" s="180"/>
      <c r="E160" s="180"/>
      <c r="F160" s="180"/>
      <c r="G160" s="180"/>
      <c r="H160" s="180"/>
      <c r="I160" s="180"/>
      <c r="J160" s="180"/>
      <c r="K160" s="180">
        <v>425000</v>
      </c>
      <c r="L160" s="180"/>
      <c r="M160" s="180"/>
      <c r="N160" s="180">
        <v>100000</v>
      </c>
      <c r="O160" s="180"/>
      <c r="P160" s="180"/>
      <c r="Q160" s="180">
        <v>80709</v>
      </c>
      <c r="R160" s="180"/>
      <c r="S160" s="180"/>
      <c r="T160" s="180"/>
      <c r="U160" s="180"/>
      <c r="V160" s="180"/>
      <c r="W160" s="180"/>
      <c r="X160" s="180"/>
      <c r="Y160" s="180">
        <v>195000</v>
      </c>
      <c r="Z160" s="180"/>
      <c r="AA160" s="180"/>
      <c r="AB160" s="180"/>
      <c r="AC160" s="180"/>
      <c r="AD160" s="180"/>
      <c r="AE160" s="180"/>
      <c r="AF160" s="180">
        <v>80000</v>
      </c>
      <c r="AG160" s="180"/>
      <c r="AH160" s="180"/>
      <c r="AI160" s="180"/>
      <c r="AJ160" s="180"/>
      <c r="AK160" s="180">
        <v>381751</v>
      </c>
      <c r="AL160" s="180"/>
      <c r="AM160" s="180"/>
      <c r="AN160" s="180"/>
      <c r="AO160" s="180"/>
      <c r="AP160" s="180"/>
      <c r="AQ160" s="180"/>
      <c r="AR160" s="180"/>
      <c r="AS160" s="180"/>
      <c r="AT160" s="180"/>
      <c r="AU160" s="180"/>
      <c r="AV160" s="180"/>
      <c r="AW160" s="180"/>
      <c r="AX160" s="180"/>
      <c r="AY160" s="180"/>
      <c r="AZ160" s="180"/>
      <c r="BA160" s="180">
        <v>1262460</v>
      </c>
    </row>
    <row r="161" spans="1:53" x14ac:dyDescent="0.3">
      <c r="A161" s="193">
        <v>1</v>
      </c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>
        <v>100000</v>
      </c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  <c r="AB161" s="180"/>
      <c r="AC161" s="180"/>
      <c r="AD161" s="180"/>
      <c r="AE161" s="180"/>
      <c r="AF161" s="180"/>
      <c r="AG161" s="180"/>
      <c r="AH161" s="180"/>
      <c r="AI161" s="180"/>
      <c r="AJ161" s="180"/>
      <c r="AK161" s="180"/>
      <c r="AL161" s="180"/>
      <c r="AM161" s="180"/>
      <c r="AN161" s="180"/>
      <c r="AO161" s="180"/>
      <c r="AP161" s="180"/>
      <c r="AQ161" s="180"/>
      <c r="AR161" s="180"/>
      <c r="AS161" s="180"/>
      <c r="AT161" s="180"/>
      <c r="AU161" s="180"/>
      <c r="AV161" s="180"/>
      <c r="AW161" s="180"/>
      <c r="AX161" s="180"/>
      <c r="AY161" s="180"/>
      <c r="AZ161" s="180"/>
      <c r="BA161" s="180">
        <v>100000</v>
      </c>
    </row>
    <row r="162" spans="1:53" x14ac:dyDescent="0.3">
      <c r="A162" s="193">
        <v>3</v>
      </c>
      <c r="B162" s="180"/>
      <c r="C162" s="180"/>
      <c r="D162" s="180"/>
      <c r="E162" s="180"/>
      <c r="F162" s="180"/>
      <c r="G162" s="180"/>
      <c r="H162" s="180"/>
      <c r="I162" s="180"/>
      <c r="J162" s="180"/>
      <c r="K162" s="180">
        <v>425000</v>
      </c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0"/>
      <c r="AD162" s="180"/>
      <c r="AE162" s="180"/>
      <c r="AF162" s="180">
        <v>80000</v>
      </c>
      <c r="AG162" s="180"/>
      <c r="AH162" s="180"/>
      <c r="AI162" s="180"/>
      <c r="AJ162" s="180"/>
      <c r="AK162" s="180"/>
      <c r="AL162" s="180"/>
      <c r="AM162" s="180"/>
      <c r="AN162" s="180"/>
      <c r="AO162" s="180"/>
      <c r="AP162" s="180"/>
      <c r="AQ162" s="180"/>
      <c r="AR162" s="180"/>
      <c r="AS162" s="180"/>
      <c r="AT162" s="180"/>
      <c r="AU162" s="180"/>
      <c r="AV162" s="180"/>
      <c r="AW162" s="180"/>
      <c r="AX162" s="180"/>
      <c r="AY162" s="180"/>
      <c r="AZ162" s="180"/>
      <c r="BA162" s="180">
        <v>505000</v>
      </c>
    </row>
    <row r="163" spans="1:53" x14ac:dyDescent="0.3">
      <c r="A163" s="193">
        <v>5</v>
      </c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>
        <v>80709</v>
      </c>
      <c r="R163" s="180"/>
      <c r="S163" s="180"/>
      <c r="T163" s="180"/>
      <c r="U163" s="180"/>
      <c r="V163" s="180"/>
      <c r="W163" s="180"/>
      <c r="X163" s="180"/>
      <c r="Y163" s="180">
        <v>195000</v>
      </c>
      <c r="Z163" s="18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80"/>
      <c r="AK163" s="180">
        <v>381751</v>
      </c>
      <c r="AL163" s="180"/>
      <c r="AM163" s="180"/>
      <c r="AN163" s="180"/>
      <c r="AO163" s="180"/>
      <c r="AP163" s="180"/>
      <c r="AQ163" s="180"/>
      <c r="AR163" s="180"/>
      <c r="AS163" s="180"/>
      <c r="AT163" s="180"/>
      <c r="AU163" s="180"/>
      <c r="AV163" s="180"/>
      <c r="AW163" s="180"/>
      <c r="AX163" s="180"/>
      <c r="AY163" s="180"/>
      <c r="AZ163" s="180"/>
      <c r="BA163" s="180">
        <v>657460</v>
      </c>
    </row>
    <row r="164" spans="1:53" x14ac:dyDescent="0.3">
      <c r="A164" s="7" t="s">
        <v>142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>
        <v>425000</v>
      </c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80"/>
      <c r="AK164" s="180">
        <v>769627</v>
      </c>
      <c r="AL164" s="180"/>
      <c r="AM164" s="180"/>
      <c r="AN164" s="180">
        <v>1358655</v>
      </c>
      <c r="AO164" s="180"/>
      <c r="AP164" s="180"/>
      <c r="AQ164" s="180"/>
      <c r="AR164" s="180"/>
      <c r="AS164" s="180"/>
      <c r="AT164" s="180"/>
      <c r="AU164" s="180"/>
      <c r="AV164" s="180"/>
      <c r="AW164" s="180"/>
      <c r="AX164" s="180"/>
      <c r="AY164" s="180"/>
      <c r="AZ164" s="180"/>
      <c r="BA164" s="180">
        <v>2553282</v>
      </c>
    </row>
    <row r="165" spans="1:53" x14ac:dyDescent="0.3">
      <c r="A165" s="193">
        <v>1</v>
      </c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80"/>
      <c r="AK165" s="180"/>
      <c r="AL165" s="180"/>
      <c r="AM165" s="180"/>
      <c r="AN165" s="180">
        <v>10000</v>
      </c>
      <c r="AO165" s="180"/>
      <c r="AP165" s="180"/>
      <c r="AQ165" s="180"/>
      <c r="AR165" s="180"/>
      <c r="AS165" s="180"/>
      <c r="AT165" s="180"/>
      <c r="AU165" s="180"/>
      <c r="AV165" s="180"/>
      <c r="AW165" s="180"/>
      <c r="AX165" s="180"/>
      <c r="AY165" s="180"/>
      <c r="AZ165" s="180"/>
      <c r="BA165" s="180">
        <v>10000</v>
      </c>
    </row>
    <row r="166" spans="1:53" x14ac:dyDescent="0.3">
      <c r="A166" s="193">
        <v>2</v>
      </c>
      <c r="B166" s="180"/>
      <c r="C166" s="180"/>
      <c r="D166" s="180"/>
      <c r="E166" s="180"/>
      <c r="F166" s="180"/>
      <c r="G166" s="180"/>
      <c r="H166" s="180"/>
      <c r="I166" s="180"/>
      <c r="J166" s="180"/>
      <c r="K166" s="180">
        <v>425000</v>
      </c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  <c r="AB166" s="180"/>
      <c r="AC166" s="180"/>
      <c r="AD166" s="180"/>
      <c r="AE166" s="180"/>
      <c r="AF166" s="180"/>
      <c r="AG166" s="180"/>
      <c r="AH166" s="180"/>
      <c r="AI166" s="180"/>
      <c r="AJ166" s="180"/>
      <c r="AK166" s="180">
        <v>769627</v>
      </c>
      <c r="AL166" s="180"/>
      <c r="AM166" s="180"/>
      <c r="AN166" s="180"/>
      <c r="AO166" s="180"/>
      <c r="AP166" s="180"/>
      <c r="AQ166" s="180"/>
      <c r="AR166" s="180"/>
      <c r="AS166" s="180"/>
      <c r="AT166" s="180"/>
      <c r="AU166" s="180"/>
      <c r="AV166" s="180"/>
      <c r="AW166" s="180"/>
      <c r="AX166" s="180"/>
      <c r="AY166" s="180"/>
      <c r="AZ166" s="180"/>
      <c r="BA166" s="180">
        <v>1194627</v>
      </c>
    </row>
    <row r="167" spans="1:53" x14ac:dyDescent="0.3">
      <c r="A167" s="193">
        <v>4</v>
      </c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0"/>
      <c r="AK167" s="180"/>
      <c r="AL167" s="180"/>
      <c r="AM167" s="180"/>
      <c r="AN167" s="180">
        <v>1348655</v>
      </c>
      <c r="AO167" s="180"/>
      <c r="AP167" s="180"/>
      <c r="AQ167" s="180"/>
      <c r="AR167" s="180"/>
      <c r="AS167" s="180"/>
      <c r="AT167" s="180"/>
      <c r="AU167" s="180"/>
      <c r="AV167" s="180"/>
      <c r="AW167" s="180"/>
      <c r="AX167" s="180"/>
      <c r="AY167" s="180"/>
      <c r="AZ167" s="180"/>
      <c r="BA167" s="180">
        <v>1348655</v>
      </c>
    </row>
    <row r="168" spans="1:53" x14ac:dyDescent="0.3">
      <c r="A168" s="7" t="s">
        <v>168</v>
      </c>
      <c r="B168" s="180"/>
      <c r="C168" s="180"/>
      <c r="D168" s="180"/>
      <c r="E168" s="180"/>
      <c r="F168" s="180"/>
      <c r="G168" s="180"/>
      <c r="H168" s="180"/>
      <c r="I168" s="180"/>
      <c r="J168" s="180"/>
      <c r="K168" s="180">
        <v>425000</v>
      </c>
      <c r="L168" s="180"/>
      <c r="M168" s="180"/>
      <c r="N168" s="180">
        <v>100000</v>
      </c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>
        <v>204750</v>
      </c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>
        <v>7383</v>
      </c>
      <c r="AL168" s="180"/>
      <c r="AM168" s="180"/>
      <c r="AN168" s="180"/>
      <c r="AO168" s="180"/>
      <c r="AP168" s="180"/>
      <c r="AQ168" s="180"/>
      <c r="AR168" s="180"/>
      <c r="AS168" s="180"/>
      <c r="AT168" s="180"/>
      <c r="AU168" s="180"/>
      <c r="AV168" s="180"/>
      <c r="AW168" s="180"/>
      <c r="AX168" s="180"/>
      <c r="AY168" s="180"/>
      <c r="AZ168" s="180"/>
      <c r="BA168" s="180">
        <v>737133</v>
      </c>
    </row>
    <row r="169" spans="1:53" x14ac:dyDescent="0.3">
      <c r="A169" s="193">
        <v>1</v>
      </c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>
        <v>100000</v>
      </c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80"/>
      <c r="AE169" s="180"/>
      <c r="AF169" s="180"/>
      <c r="AG169" s="180"/>
      <c r="AH169" s="180"/>
      <c r="AI169" s="180"/>
      <c r="AJ169" s="180"/>
      <c r="AK169" s="180"/>
      <c r="AL169" s="180"/>
      <c r="AM169" s="180"/>
      <c r="AN169" s="180"/>
      <c r="AO169" s="180"/>
      <c r="AP169" s="180"/>
      <c r="AQ169" s="180"/>
      <c r="AR169" s="180"/>
      <c r="AS169" s="180"/>
      <c r="AT169" s="180"/>
      <c r="AU169" s="180"/>
      <c r="AV169" s="180"/>
      <c r="AW169" s="180"/>
      <c r="AX169" s="180"/>
      <c r="AY169" s="180"/>
      <c r="AZ169" s="180"/>
      <c r="BA169" s="180">
        <v>100000</v>
      </c>
    </row>
    <row r="170" spans="1:53" x14ac:dyDescent="0.3">
      <c r="A170" s="193">
        <v>4</v>
      </c>
      <c r="B170" s="180"/>
      <c r="C170" s="180"/>
      <c r="D170" s="180"/>
      <c r="E170" s="180"/>
      <c r="F170" s="180"/>
      <c r="G170" s="180"/>
      <c r="H170" s="180"/>
      <c r="I170" s="180"/>
      <c r="J170" s="180"/>
      <c r="K170" s="180">
        <v>425000</v>
      </c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0"/>
      <c r="AK170" s="180">
        <v>7383</v>
      </c>
      <c r="AL170" s="180"/>
      <c r="AM170" s="180"/>
      <c r="AN170" s="180"/>
      <c r="AO170" s="180"/>
      <c r="AP170" s="180"/>
      <c r="AQ170" s="180"/>
      <c r="AR170" s="180"/>
      <c r="AS170" s="180"/>
      <c r="AT170" s="180"/>
      <c r="AU170" s="180"/>
      <c r="AV170" s="180"/>
      <c r="AW170" s="180"/>
      <c r="AX170" s="180"/>
      <c r="AY170" s="180"/>
      <c r="AZ170" s="180"/>
      <c r="BA170" s="180">
        <v>432383</v>
      </c>
    </row>
    <row r="171" spans="1:53" x14ac:dyDescent="0.3">
      <c r="A171" s="193">
        <v>5</v>
      </c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>
        <v>204750</v>
      </c>
      <c r="Z171" s="180"/>
      <c r="AA171" s="180"/>
      <c r="AB171" s="180"/>
      <c r="AC171" s="180"/>
      <c r="AD171" s="180"/>
      <c r="AE171" s="180"/>
      <c r="AF171" s="180"/>
      <c r="AG171" s="180"/>
      <c r="AH171" s="180"/>
      <c r="AI171" s="180"/>
      <c r="AJ171" s="180"/>
      <c r="AK171" s="180"/>
      <c r="AL171" s="180"/>
      <c r="AM171" s="180"/>
      <c r="AN171" s="180"/>
      <c r="AO171" s="180"/>
      <c r="AP171" s="180"/>
      <c r="AQ171" s="180"/>
      <c r="AR171" s="180"/>
      <c r="AS171" s="180"/>
      <c r="AT171" s="180"/>
      <c r="AU171" s="180"/>
      <c r="AV171" s="180"/>
      <c r="AW171" s="180"/>
      <c r="AX171" s="180"/>
      <c r="AY171" s="180"/>
      <c r="AZ171" s="180"/>
      <c r="BA171" s="180">
        <v>204750</v>
      </c>
    </row>
    <row r="172" spans="1:53" x14ac:dyDescent="0.3">
      <c r="A172" s="7" t="s">
        <v>159</v>
      </c>
      <c r="B172" s="180"/>
      <c r="C172" s="180"/>
      <c r="D172" s="180"/>
      <c r="E172" s="180"/>
      <c r="F172" s="180"/>
      <c r="G172" s="180"/>
      <c r="H172" s="180">
        <v>4250000</v>
      </c>
      <c r="I172" s="180"/>
      <c r="J172" s="180">
        <v>216093</v>
      </c>
      <c r="K172" s="180">
        <v>800000</v>
      </c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>
        <v>40000</v>
      </c>
      <c r="Z172" s="180"/>
      <c r="AA172" s="180"/>
      <c r="AB172" s="180"/>
      <c r="AC172" s="180">
        <v>15000</v>
      </c>
      <c r="AD172" s="180"/>
      <c r="AE172" s="180"/>
      <c r="AF172" s="180">
        <v>700000</v>
      </c>
      <c r="AG172" s="180"/>
      <c r="AH172" s="180"/>
      <c r="AI172" s="180"/>
      <c r="AJ172" s="180"/>
      <c r="AK172" s="180">
        <v>1185671.9974999998</v>
      </c>
      <c r="AL172" s="180"/>
      <c r="AM172" s="180"/>
      <c r="AN172" s="180">
        <v>20600000</v>
      </c>
      <c r="AO172" s="180"/>
      <c r="AP172" s="180"/>
      <c r="AQ172" s="180"/>
      <c r="AR172" s="180"/>
      <c r="AS172" s="180"/>
      <c r="AT172" s="180"/>
      <c r="AU172" s="180"/>
      <c r="AV172" s="180"/>
      <c r="AW172" s="180"/>
      <c r="AX172" s="180"/>
      <c r="AY172" s="180"/>
      <c r="AZ172" s="180"/>
      <c r="BA172" s="180">
        <v>27806764.997499999</v>
      </c>
    </row>
    <row r="173" spans="1:53" x14ac:dyDescent="0.3">
      <c r="A173" s="193">
        <v>1</v>
      </c>
      <c r="B173" s="180"/>
      <c r="C173" s="180"/>
      <c r="D173" s="180"/>
      <c r="E173" s="180"/>
      <c r="F173" s="180"/>
      <c r="G173" s="180"/>
      <c r="H173" s="180"/>
      <c r="I173" s="180"/>
      <c r="J173" s="180">
        <v>16093</v>
      </c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0"/>
      <c r="AE173" s="180"/>
      <c r="AF173" s="180">
        <v>100000</v>
      </c>
      <c r="AG173" s="180"/>
      <c r="AH173" s="180"/>
      <c r="AI173" s="180"/>
      <c r="AJ173" s="180"/>
      <c r="AK173" s="180"/>
      <c r="AL173" s="180"/>
      <c r="AM173" s="180"/>
      <c r="AN173" s="180">
        <v>20600000</v>
      </c>
      <c r="AO173" s="180"/>
      <c r="AP173" s="180"/>
      <c r="AQ173" s="180"/>
      <c r="AR173" s="180"/>
      <c r="AS173" s="180"/>
      <c r="AT173" s="180"/>
      <c r="AU173" s="180"/>
      <c r="AV173" s="180"/>
      <c r="AW173" s="180"/>
      <c r="AX173" s="180"/>
      <c r="AY173" s="180"/>
      <c r="AZ173" s="180"/>
      <c r="BA173" s="180">
        <v>20716093</v>
      </c>
    </row>
    <row r="174" spans="1:53" x14ac:dyDescent="0.3">
      <c r="A174" s="193">
        <v>2</v>
      </c>
      <c r="B174" s="180"/>
      <c r="C174" s="180"/>
      <c r="D174" s="180"/>
      <c r="E174" s="180"/>
      <c r="F174" s="180"/>
      <c r="G174" s="180"/>
      <c r="H174" s="180"/>
      <c r="I174" s="180"/>
      <c r="J174" s="180">
        <v>200000</v>
      </c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80"/>
      <c r="AK174" s="180">
        <v>1185671.9974999998</v>
      </c>
      <c r="AL174" s="180"/>
      <c r="AM174" s="180"/>
      <c r="AN174" s="180"/>
      <c r="AO174" s="180"/>
      <c r="AP174" s="180"/>
      <c r="AQ174" s="180"/>
      <c r="AR174" s="180"/>
      <c r="AS174" s="180"/>
      <c r="AT174" s="180"/>
      <c r="AU174" s="180"/>
      <c r="AV174" s="180"/>
      <c r="AW174" s="180"/>
      <c r="AX174" s="180"/>
      <c r="AY174" s="180"/>
      <c r="AZ174" s="180"/>
      <c r="BA174" s="180">
        <v>1385671.9974999998</v>
      </c>
    </row>
    <row r="175" spans="1:53" x14ac:dyDescent="0.3">
      <c r="A175" s="193">
        <v>3</v>
      </c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  <c r="AB175" s="180"/>
      <c r="AC175" s="180">
        <v>15000</v>
      </c>
      <c r="AD175" s="180"/>
      <c r="AE175" s="180"/>
      <c r="AF175" s="180"/>
      <c r="AG175" s="180"/>
      <c r="AH175" s="180"/>
      <c r="AI175" s="180"/>
      <c r="AJ175" s="180"/>
      <c r="AK175" s="180"/>
      <c r="AL175" s="180"/>
      <c r="AM175" s="180"/>
      <c r="AN175" s="180"/>
      <c r="AO175" s="180"/>
      <c r="AP175" s="180"/>
      <c r="AQ175" s="180"/>
      <c r="AR175" s="180"/>
      <c r="AS175" s="180"/>
      <c r="AT175" s="180"/>
      <c r="AU175" s="180"/>
      <c r="AV175" s="180"/>
      <c r="AW175" s="180"/>
      <c r="AX175" s="180"/>
      <c r="AY175" s="180"/>
      <c r="AZ175" s="180"/>
      <c r="BA175" s="180">
        <v>15000</v>
      </c>
    </row>
    <row r="176" spans="1:53" x14ac:dyDescent="0.3">
      <c r="A176" s="193">
        <v>4</v>
      </c>
      <c r="B176" s="180"/>
      <c r="C176" s="180"/>
      <c r="D176" s="180"/>
      <c r="E176" s="180"/>
      <c r="F176" s="180"/>
      <c r="G176" s="180"/>
      <c r="H176" s="180"/>
      <c r="I176" s="180"/>
      <c r="J176" s="180"/>
      <c r="K176" s="180">
        <v>800000</v>
      </c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>
        <v>40000</v>
      </c>
      <c r="Z176" s="180"/>
      <c r="AA176" s="180"/>
      <c r="AB176" s="180"/>
      <c r="AC176" s="180"/>
      <c r="AD176" s="180"/>
      <c r="AE176" s="180"/>
      <c r="AF176" s="180">
        <v>600000</v>
      </c>
      <c r="AG176" s="180"/>
      <c r="AH176" s="180"/>
      <c r="AI176" s="180"/>
      <c r="AJ176" s="180"/>
      <c r="AK176" s="180"/>
      <c r="AL176" s="180"/>
      <c r="AM176" s="180"/>
      <c r="AN176" s="180"/>
      <c r="AO176" s="180"/>
      <c r="AP176" s="180"/>
      <c r="AQ176" s="180"/>
      <c r="AR176" s="180"/>
      <c r="AS176" s="180"/>
      <c r="AT176" s="180"/>
      <c r="AU176" s="180"/>
      <c r="AV176" s="180"/>
      <c r="AW176" s="180"/>
      <c r="AX176" s="180"/>
      <c r="AY176" s="180"/>
      <c r="AZ176" s="180"/>
      <c r="BA176" s="180">
        <v>1440000</v>
      </c>
    </row>
    <row r="177" spans="1:53" x14ac:dyDescent="0.3">
      <c r="A177" s="193">
        <v>5</v>
      </c>
      <c r="B177" s="180"/>
      <c r="C177" s="180"/>
      <c r="D177" s="180"/>
      <c r="E177" s="180"/>
      <c r="F177" s="180"/>
      <c r="G177" s="180"/>
      <c r="H177" s="180">
        <v>4250000</v>
      </c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  <c r="AE177" s="180"/>
      <c r="AF177" s="180"/>
      <c r="AG177" s="180"/>
      <c r="AH177" s="180"/>
      <c r="AI177" s="180"/>
      <c r="AJ177" s="180"/>
      <c r="AK177" s="180"/>
      <c r="AL177" s="180"/>
      <c r="AM177" s="180"/>
      <c r="AN177" s="180"/>
      <c r="AO177" s="180"/>
      <c r="AP177" s="180"/>
      <c r="AQ177" s="180"/>
      <c r="AR177" s="180"/>
      <c r="AS177" s="180"/>
      <c r="AT177" s="180"/>
      <c r="AU177" s="180"/>
      <c r="AV177" s="180"/>
      <c r="AW177" s="180"/>
      <c r="AX177" s="180"/>
      <c r="AY177" s="180"/>
      <c r="AZ177" s="180"/>
      <c r="BA177" s="180">
        <v>4250000</v>
      </c>
    </row>
    <row r="178" spans="1:53" x14ac:dyDescent="0.3">
      <c r="A178" s="7" t="s">
        <v>172</v>
      </c>
      <c r="B178" s="180"/>
      <c r="C178" s="180"/>
      <c r="D178" s="180"/>
      <c r="E178" s="180"/>
      <c r="F178" s="180"/>
      <c r="G178" s="180"/>
      <c r="H178" s="180"/>
      <c r="I178" s="180"/>
      <c r="J178" s="180"/>
      <c r="K178" s="180">
        <v>425000</v>
      </c>
      <c r="L178" s="180"/>
      <c r="M178" s="180"/>
      <c r="N178" s="180">
        <v>100000</v>
      </c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>
        <v>195000</v>
      </c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>
        <v>530562</v>
      </c>
      <c r="AL178" s="180"/>
      <c r="AM178" s="180"/>
      <c r="AN178" s="180"/>
      <c r="AO178" s="180"/>
      <c r="AP178" s="180"/>
      <c r="AQ178" s="180"/>
      <c r="AR178" s="180"/>
      <c r="AS178" s="180"/>
      <c r="AT178" s="180"/>
      <c r="AU178" s="180"/>
      <c r="AV178" s="180"/>
      <c r="AW178" s="180"/>
      <c r="AX178" s="180"/>
      <c r="AY178" s="180"/>
      <c r="AZ178" s="180"/>
      <c r="BA178" s="180">
        <v>1250562</v>
      </c>
    </row>
    <row r="179" spans="1:53" x14ac:dyDescent="0.3">
      <c r="A179" s="193">
        <v>1</v>
      </c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>
        <v>100000</v>
      </c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  <c r="AB179" s="180"/>
      <c r="AC179" s="180"/>
      <c r="AD179" s="180"/>
      <c r="AE179" s="180"/>
      <c r="AF179" s="180"/>
      <c r="AG179" s="180"/>
      <c r="AH179" s="180"/>
      <c r="AI179" s="180"/>
      <c r="AJ179" s="180"/>
      <c r="AK179" s="180"/>
      <c r="AL179" s="180"/>
      <c r="AM179" s="180"/>
      <c r="AN179" s="180"/>
      <c r="AO179" s="180"/>
      <c r="AP179" s="180"/>
      <c r="AQ179" s="180"/>
      <c r="AR179" s="180"/>
      <c r="AS179" s="180"/>
      <c r="AT179" s="180"/>
      <c r="AU179" s="180"/>
      <c r="AV179" s="180"/>
      <c r="AW179" s="180"/>
      <c r="AX179" s="180"/>
      <c r="AY179" s="180"/>
      <c r="AZ179" s="180"/>
      <c r="BA179" s="180">
        <v>100000</v>
      </c>
    </row>
    <row r="180" spans="1:53" x14ac:dyDescent="0.3">
      <c r="A180" s="193">
        <v>4</v>
      </c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>
        <v>195000</v>
      </c>
      <c r="Z180" s="180"/>
      <c r="AA180" s="180"/>
      <c r="AB180" s="180"/>
      <c r="AC180" s="180"/>
      <c r="AD180" s="180"/>
      <c r="AE180" s="180"/>
      <c r="AF180" s="180"/>
      <c r="AG180" s="180"/>
      <c r="AH180" s="180"/>
      <c r="AI180" s="180"/>
      <c r="AJ180" s="180"/>
      <c r="AK180" s="180"/>
      <c r="AL180" s="180"/>
      <c r="AM180" s="180"/>
      <c r="AN180" s="180"/>
      <c r="AO180" s="180"/>
      <c r="AP180" s="180"/>
      <c r="AQ180" s="180"/>
      <c r="AR180" s="180"/>
      <c r="AS180" s="180"/>
      <c r="AT180" s="180"/>
      <c r="AU180" s="180"/>
      <c r="AV180" s="180"/>
      <c r="AW180" s="180"/>
      <c r="AX180" s="180"/>
      <c r="AY180" s="180"/>
      <c r="AZ180" s="180"/>
      <c r="BA180" s="180">
        <v>195000</v>
      </c>
    </row>
    <row r="181" spans="1:53" x14ac:dyDescent="0.3">
      <c r="A181" s="193">
        <v>5</v>
      </c>
      <c r="B181" s="180"/>
      <c r="C181" s="180"/>
      <c r="D181" s="180"/>
      <c r="E181" s="180"/>
      <c r="F181" s="180"/>
      <c r="G181" s="180"/>
      <c r="H181" s="180"/>
      <c r="I181" s="180"/>
      <c r="J181" s="180"/>
      <c r="K181" s="180">
        <v>425000</v>
      </c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  <c r="AB181" s="180"/>
      <c r="AC181" s="180"/>
      <c r="AD181" s="180"/>
      <c r="AE181" s="180"/>
      <c r="AF181" s="180"/>
      <c r="AG181" s="180"/>
      <c r="AH181" s="180"/>
      <c r="AI181" s="180"/>
      <c r="AJ181" s="180"/>
      <c r="AK181" s="180"/>
      <c r="AL181" s="180"/>
      <c r="AM181" s="180"/>
      <c r="AN181" s="180"/>
      <c r="AO181" s="180"/>
      <c r="AP181" s="180"/>
      <c r="AQ181" s="180"/>
      <c r="AR181" s="180"/>
      <c r="AS181" s="180"/>
      <c r="AT181" s="180"/>
      <c r="AU181" s="180"/>
      <c r="AV181" s="180"/>
      <c r="AW181" s="180"/>
      <c r="AX181" s="180"/>
      <c r="AY181" s="180"/>
      <c r="AZ181" s="180"/>
      <c r="BA181" s="180">
        <v>425000</v>
      </c>
    </row>
    <row r="182" spans="1:53" x14ac:dyDescent="0.3">
      <c r="A182" s="193">
        <v>6</v>
      </c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  <c r="AA182" s="180"/>
      <c r="AB182" s="180"/>
      <c r="AC182" s="180"/>
      <c r="AD182" s="180"/>
      <c r="AE182" s="180"/>
      <c r="AF182" s="180"/>
      <c r="AG182" s="180"/>
      <c r="AH182" s="180"/>
      <c r="AI182" s="180"/>
      <c r="AJ182" s="180"/>
      <c r="AK182" s="180">
        <v>530562</v>
      </c>
      <c r="AL182" s="180"/>
      <c r="AM182" s="180"/>
      <c r="AN182" s="180"/>
      <c r="AO182" s="180"/>
      <c r="AP182" s="180"/>
      <c r="AQ182" s="180"/>
      <c r="AR182" s="180"/>
      <c r="AS182" s="180"/>
      <c r="AT182" s="180"/>
      <c r="AU182" s="180"/>
      <c r="AV182" s="180"/>
      <c r="AW182" s="180"/>
      <c r="AX182" s="180"/>
      <c r="AY182" s="180"/>
      <c r="AZ182" s="180"/>
      <c r="BA182" s="180">
        <v>530562</v>
      </c>
    </row>
    <row r="183" spans="1:53" x14ac:dyDescent="0.3">
      <c r="A183" s="7" t="s">
        <v>404</v>
      </c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80"/>
      <c r="AE183" s="180"/>
      <c r="AF183" s="180">
        <v>25000</v>
      </c>
      <c r="AG183" s="180"/>
      <c r="AH183" s="180"/>
      <c r="AI183" s="180"/>
      <c r="AJ183" s="180"/>
      <c r="AK183" s="180"/>
      <c r="AL183" s="180"/>
      <c r="AM183" s="180"/>
      <c r="AN183" s="180"/>
      <c r="AO183" s="180"/>
      <c r="AP183" s="180"/>
      <c r="AQ183" s="180"/>
      <c r="AR183" s="180"/>
      <c r="AS183" s="180"/>
      <c r="AT183" s="180"/>
      <c r="AU183" s="180"/>
      <c r="AV183" s="180"/>
      <c r="AW183" s="180"/>
      <c r="AX183" s="180"/>
      <c r="AY183" s="180"/>
      <c r="AZ183" s="180"/>
      <c r="BA183" s="180">
        <v>25000</v>
      </c>
    </row>
    <row r="184" spans="1:53" x14ac:dyDescent="0.3">
      <c r="A184" s="193">
        <v>1</v>
      </c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0"/>
      <c r="AD184" s="180"/>
      <c r="AE184" s="180"/>
      <c r="AF184" s="180">
        <v>25000</v>
      </c>
      <c r="AG184" s="180"/>
      <c r="AH184" s="180"/>
      <c r="AI184" s="180"/>
      <c r="AJ184" s="180"/>
      <c r="AK184" s="180"/>
      <c r="AL184" s="180"/>
      <c r="AM184" s="180"/>
      <c r="AN184" s="180"/>
      <c r="AO184" s="180"/>
      <c r="AP184" s="180"/>
      <c r="AQ184" s="180"/>
      <c r="AR184" s="180"/>
      <c r="AS184" s="180"/>
      <c r="AT184" s="180"/>
      <c r="AU184" s="180"/>
      <c r="AV184" s="180"/>
      <c r="AW184" s="180"/>
      <c r="AX184" s="180"/>
      <c r="AY184" s="180"/>
      <c r="AZ184" s="180"/>
      <c r="BA184" s="180">
        <v>25000</v>
      </c>
    </row>
    <row r="185" spans="1:53" x14ac:dyDescent="0.3">
      <c r="A185" s="7" t="s">
        <v>151</v>
      </c>
      <c r="B185" s="180"/>
      <c r="C185" s="180"/>
      <c r="D185" s="180"/>
      <c r="E185" s="180"/>
      <c r="F185" s="180"/>
      <c r="G185" s="180"/>
      <c r="H185" s="180"/>
      <c r="I185" s="180"/>
      <c r="J185" s="180"/>
      <c r="K185" s="180">
        <v>425000</v>
      </c>
      <c r="L185" s="180"/>
      <c r="M185" s="180"/>
      <c r="N185" s="180">
        <v>100000</v>
      </c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>
        <v>2704750</v>
      </c>
      <c r="Z185" s="180"/>
      <c r="AA185" s="180"/>
      <c r="AB185" s="180"/>
      <c r="AC185" s="180">
        <v>25000</v>
      </c>
      <c r="AD185" s="180"/>
      <c r="AE185" s="180"/>
      <c r="AF185" s="180"/>
      <c r="AG185" s="180"/>
      <c r="AH185" s="180"/>
      <c r="AI185" s="180"/>
      <c r="AJ185" s="180"/>
      <c r="AK185" s="180"/>
      <c r="AL185" s="180"/>
      <c r="AM185" s="180"/>
      <c r="AN185" s="180"/>
      <c r="AO185" s="180">
        <v>355826</v>
      </c>
      <c r="AP185" s="180"/>
      <c r="AQ185" s="180"/>
      <c r="AR185" s="180"/>
      <c r="AS185" s="180"/>
      <c r="AT185" s="180">
        <v>110000</v>
      </c>
      <c r="AU185" s="180"/>
      <c r="AV185" s="180"/>
      <c r="AW185" s="180"/>
      <c r="AX185" s="180"/>
      <c r="AY185" s="180"/>
      <c r="AZ185" s="180"/>
      <c r="BA185" s="180">
        <v>3720576</v>
      </c>
    </row>
    <row r="186" spans="1:53" x14ac:dyDescent="0.3">
      <c r="A186" s="193">
        <v>1</v>
      </c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>
        <v>100000</v>
      </c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>
        <v>25000</v>
      </c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>
        <v>355826</v>
      </c>
      <c r="AP186" s="180"/>
      <c r="AQ186" s="180"/>
      <c r="AR186" s="180"/>
      <c r="AS186" s="180"/>
      <c r="AT186" s="180"/>
      <c r="AU186" s="180"/>
      <c r="AV186" s="180"/>
      <c r="AW186" s="180"/>
      <c r="AX186" s="180"/>
      <c r="AY186" s="180"/>
      <c r="AZ186" s="180"/>
      <c r="BA186" s="180">
        <v>480826</v>
      </c>
    </row>
    <row r="187" spans="1:53" x14ac:dyDescent="0.3">
      <c r="A187" s="193">
        <v>2</v>
      </c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>
        <v>2500000</v>
      </c>
      <c r="Z187" s="180"/>
      <c r="AA187" s="180"/>
      <c r="AB187" s="180"/>
      <c r="AC187" s="180"/>
      <c r="AD187" s="180"/>
      <c r="AE187" s="180"/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80"/>
      <c r="AR187" s="180"/>
      <c r="AS187" s="180"/>
      <c r="AT187" s="180"/>
      <c r="AU187" s="180"/>
      <c r="AV187" s="180"/>
      <c r="AW187" s="180"/>
      <c r="AX187" s="180"/>
      <c r="AY187" s="180"/>
      <c r="AZ187" s="180"/>
      <c r="BA187" s="180">
        <v>2500000</v>
      </c>
    </row>
    <row r="188" spans="1:53" x14ac:dyDescent="0.3">
      <c r="A188" s="193">
        <v>5</v>
      </c>
      <c r="B188" s="180"/>
      <c r="C188" s="180"/>
      <c r="D188" s="180"/>
      <c r="E188" s="180"/>
      <c r="F188" s="180"/>
      <c r="G188" s="180"/>
      <c r="H188" s="180"/>
      <c r="I188" s="180"/>
      <c r="J188" s="180"/>
      <c r="K188" s="180">
        <v>425000</v>
      </c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>
        <v>204750</v>
      </c>
      <c r="Z188" s="180"/>
      <c r="AA188" s="180"/>
      <c r="AB188" s="180"/>
      <c r="AC188" s="180"/>
      <c r="AD188" s="180"/>
      <c r="AE188" s="180"/>
      <c r="AF188" s="180"/>
      <c r="AG188" s="180"/>
      <c r="AH188" s="180"/>
      <c r="AI188" s="180"/>
      <c r="AJ188" s="180"/>
      <c r="AK188" s="180"/>
      <c r="AL188" s="180"/>
      <c r="AM188" s="180"/>
      <c r="AN188" s="180"/>
      <c r="AO188" s="180"/>
      <c r="AP188" s="180"/>
      <c r="AQ188" s="180"/>
      <c r="AR188" s="180"/>
      <c r="AS188" s="180"/>
      <c r="AT188" s="180"/>
      <c r="AU188" s="180"/>
      <c r="AV188" s="180"/>
      <c r="AW188" s="180"/>
      <c r="AX188" s="180"/>
      <c r="AY188" s="180"/>
      <c r="AZ188" s="180"/>
      <c r="BA188" s="180">
        <v>629750</v>
      </c>
    </row>
    <row r="189" spans="1:53" x14ac:dyDescent="0.3">
      <c r="A189" s="193">
        <v>6</v>
      </c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80"/>
      <c r="AK189" s="180"/>
      <c r="AL189" s="180"/>
      <c r="AM189" s="180"/>
      <c r="AN189" s="180"/>
      <c r="AO189" s="180"/>
      <c r="AP189" s="180"/>
      <c r="AQ189" s="180"/>
      <c r="AR189" s="180"/>
      <c r="AS189" s="180"/>
      <c r="AT189" s="180">
        <v>110000</v>
      </c>
      <c r="AU189" s="180"/>
      <c r="AV189" s="180"/>
      <c r="AW189" s="180"/>
      <c r="AX189" s="180"/>
      <c r="AY189" s="180"/>
      <c r="AZ189" s="180"/>
      <c r="BA189" s="180">
        <v>110000</v>
      </c>
    </row>
    <row r="190" spans="1:53" x14ac:dyDescent="0.3">
      <c r="A190" s="7" t="s">
        <v>136</v>
      </c>
      <c r="B190" s="180"/>
      <c r="C190" s="180"/>
      <c r="D190" s="180"/>
      <c r="E190" s="180"/>
      <c r="F190" s="180"/>
      <c r="G190" s="180"/>
      <c r="H190" s="180"/>
      <c r="I190" s="180"/>
      <c r="J190" s="180"/>
      <c r="K190" s="180">
        <v>425000</v>
      </c>
      <c r="L190" s="180"/>
      <c r="M190" s="180">
        <v>20000</v>
      </c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0"/>
      <c r="AF190" s="180"/>
      <c r="AG190" s="180"/>
      <c r="AH190" s="180"/>
      <c r="AI190" s="180"/>
      <c r="AJ190" s="180"/>
      <c r="AK190" s="180">
        <v>708852</v>
      </c>
      <c r="AL190" s="180"/>
      <c r="AM190" s="180"/>
      <c r="AN190" s="180">
        <v>8000000</v>
      </c>
      <c r="AO190" s="180"/>
      <c r="AP190" s="180"/>
      <c r="AQ190" s="180"/>
      <c r="AR190" s="180"/>
      <c r="AS190" s="180"/>
      <c r="AT190" s="180"/>
      <c r="AU190" s="180"/>
      <c r="AV190" s="180"/>
      <c r="AW190" s="180"/>
      <c r="AX190" s="180"/>
      <c r="AY190" s="180"/>
      <c r="AZ190" s="180"/>
      <c r="BA190" s="180">
        <v>9153852</v>
      </c>
    </row>
    <row r="191" spans="1:53" x14ac:dyDescent="0.3">
      <c r="A191" s="193">
        <v>1</v>
      </c>
      <c r="B191" s="180"/>
      <c r="C191" s="180"/>
      <c r="D191" s="180"/>
      <c r="E191" s="180"/>
      <c r="F191" s="180"/>
      <c r="G191" s="180"/>
      <c r="H191" s="180"/>
      <c r="I191" s="180"/>
      <c r="J191" s="180"/>
      <c r="K191" s="180">
        <v>425000</v>
      </c>
      <c r="L191" s="180"/>
      <c r="M191" s="180">
        <v>20000</v>
      </c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0"/>
      <c r="AK191" s="180"/>
      <c r="AL191" s="180"/>
      <c r="AM191" s="180"/>
      <c r="AN191" s="180"/>
      <c r="AO191" s="180"/>
      <c r="AP191" s="180"/>
      <c r="AQ191" s="180"/>
      <c r="AR191" s="180"/>
      <c r="AS191" s="180"/>
      <c r="AT191" s="180"/>
      <c r="AU191" s="180"/>
      <c r="AV191" s="180"/>
      <c r="AW191" s="180"/>
      <c r="AX191" s="180"/>
      <c r="AY191" s="180"/>
      <c r="AZ191" s="180"/>
      <c r="BA191" s="180">
        <v>445000</v>
      </c>
    </row>
    <row r="192" spans="1:53" x14ac:dyDescent="0.3">
      <c r="A192" s="193">
        <v>2</v>
      </c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0"/>
      <c r="AE192" s="180"/>
      <c r="AF192" s="180"/>
      <c r="AG192" s="180"/>
      <c r="AH192" s="180"/>
      <c r="AI192" s="180"/>
      <c r="AJ192" s="180"/>
      <c r="AK192" s="180">
        <v>708852</v>
      </c>
      <c r="AL192" s="180"/>
      <c r="AM192" s="180"/>
      <c r="AN192" s="180"/>
      <c r="AO192" s="180"/>
      <c r="AP192" s="180"/>
      <c r="AQ192" s="180"/>
      <c r="AR192" s="180"/>
      <c r="AS192" s="180"/>
      <c r="AT192" s="180"/>
      <c r="AU192" s="180"/>
      <c r="AV192" s="180"/>
      <c r="AW192" s="180"/>
      <c r="AX192" s="180"/>
      <c r="AY192" s="180"/>
      <c r="AZ192" s="180"/>
      <c r="BA192" s="180">
        <v>708852</v>
      </c>
    </row>
    <row r="193" spans="1:53" x14ac:dyDescent="0.3">
      <c r="A193" s="193">
        <v>3</v>
      </c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180"/>
      <c r="AL193" s="180"/>
      <c r="AM193" s="180"/>
      <c r="AN193" s="180">
        <v>8000000</v>
      </c>
      <c r="AO193" s="180"/>
      <c r="AP193" s="180"/>
      <c r="AQ193" s="180"/>
      <c r="AR193" s="180"/>
      <c r="AS193" s="180"/>
      <c r="AT193" s="180"/>
      <c r="AU193" s="180"/>
      <c r="AV193" s="180"/>
      <c r="AW193" s="180"/>
      <c r="AX193" s="180"/>
      <c r="AY193" s="180"/>
      <c r="AZ193" s="180"/>
      <c r="BA193" s="180">
        <v>8000000</v>
      </c>
    </row>
    <row r="194" spans="1:53" x14ac:dyDescent="0.3">
      <c r="A194" s="7" t="s">
        <v>166</v>
      </c>
      <c r="B194" s="180"/>
      <c r="C194" s="180"/>
      <c r="D194" s="180"/>
      <c r="E194" s="180"/>
      <c r="F194" s="180"/>
      <c r="G194" s="180"/>
      <c r="H194" s="180"/>
      <c r="I194" s="180"/>
      <c r="J194" s="180"/>
      <c r="K194" s="180">
        <v>425000</v>
      </c>
      <c r="L194" s="180"/>
      <c r="M194" s="180"/>
      <c r="N194" s="180">
        <v>100000</v>
      </c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>
        <v>204750</v>
      </c>
      <c r="Z194" s="180"/>
      <c r="AA194" s="180"/>
      <c r="AB194" s="180"/>
      <c r="AC194" s="180"/>
      <c r="AD194" s="180"/>
      <c r="AE194" s="180"/>
      <c r="AF194" s="180">
        <v>500000</v>
      </c>
      <c r="AG194" s="180"/>
      <c r="AH194" s="180"/>
      <c r="AI194" s="180"/>
      <c r="AJ194" s="180"/>
      <c r="AK194" s="180">
        <v>286815</v>
      </c>
      <c r="AL194" s="180"/>
      <c r="AM194" s="180"/>
      <c r="AN194" s="180">
        <v>5539200</v>
      </c>
      <c r="AO194" s="180">
        <v>758000</v>
      </c>
      <c r="AP194" s="180"/>
      <c r="AQ194" s="180"/>
      <c r="AR194" s="180"/>
      <c r="AS194" s="180"/>
      <c r="AT194" s="180"/>
      <c r="AU194" s="180"/>
      <c r="AV194" s="180"/>
      <c r="AW194" s="180"/>
      <c r="AX194" s="180"/>
      <c r="AY194" s="180"/>
      <c r="AZ194" s="180"/>
      <c r="BA194" s="180">
        <v>7813765</v>
      </c>
    </row>
    <row r="195" spans="1:53" x14ac:dyDescent="0.3">
      <c r="A195" s="193">
        <v>1</v>
      </c>
      <c r="B195" s="180"/>
      <c r="C195" s="180"/>
      <c r="D195" s="180"/>
      <c r="E195" s="180"/>
      <c r="F195" s="180"/>
      <c r="G195" s="180"/>
      <c r="H195" s="180"/>
      <c r="I195" s="180"/>
      <c r="J195" s="180"/>
      <c r="K195" s="180">
        <v>425000</v>
      </c>
      <c r="L195" s="180"/>
      <c r="M195" s="180"/>
      <c r="N195" s="180">
        <v>100000</v>
      </c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80"/>
      <c r="AE195" s="180"/>
      <c r="AF195" s="180">
        <v>500000</v>
      </c>
      <c r="AG195" s="180"/>
      <c r="AH195" s="180"/>
      <c r="AI195" s="180"/>
      <c r="AJ195" s="180"/>
      <c r="AK195" s="180"/>
      <c r="AL195" s="180"/>
      <c r="AM195" s="180"/>
      <c r="AN195" s="180"/>
      <c r="AO195" s="180"/>
      <c r="AP195" s="180"/>
      <c r="AQ195" s="180"/>
      <c r="AR195" s="180"/>
      <c r="AS195" s="180"/>
      <c r="AT195" s="180"/>
      <c r="AU195" s="180"/>
      <c r="AV195" s="180"/>
      <c r="AW195" s="180"/>
      <c r="AX195" s="180"/>
      <c r="AY195" s="180"/>
      <c r="AZ195" s="180"/>
      <c r="BA195" s="180">
        <v>1025000</v>
      </c>
    </row>
    <row r="196" spans="1:53" x14ac:dyDescent="0.3">
      <c r="A196" s="193">
        <v>2</v>
      </c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>
        <v>204750</v>
      </c>
      <c r="Z196" s="180"/>
      <c r="AA196" s="180"/>
      <c r="AB196" s="180"/>
      <c r="AC196" s="180"/>
      <c r="AD196" s="180"/>
      <c r="AE196" s="180"/>
      <c r="AF196" s="180"/>
      <c r="AG196" s="180"/>
      <c r="AH196" s="180"/>
      <c r="AI196" s="180"/>
      <c r="AJ196" s="180"/>
      <c r="AK196" s="180">
        <v>286815</v>
      </c>
      <c r="AL196" s="180"/>
      <c r="AM196" s="180"/>
      <c r="AN196" s="180"/>
      <c r="AO196" s="180"/>
      <c r="AP196" s="180"/>
      <c r="AQ196" s="180"/>
      <c r="AR196" s="180"/>
      <c r="AS196" s="180"/>
      <c r="AT196" s="180"/>
      <c r="AU196" s="180"/>
      <c r="AV196" s="180"/>
      <c r="AW196" s="180"/>
      <c r="AX196" s="180"/>
      <c r="AY196" s="180"/>
      <c r="AZ196" s="180"/>
      <c r="BA196" s="180">
        <v>491565</v>
      </c>
    </row>
    <row r="197" spans="1:53" x14ac:dyDescent="0.3">
      <c r="A197" s="193">
        <v>4</v>
      </c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  <c r="AB197" s="180"/>
      <c r="AC197" s="180"/>
      <c r="AD197" s="180"/>
      <c r="AE197" s="180"/>
      <c r="AF197" s="180"/>
      <c r="AG197" s="180"/>
      <c r="AH197" s="180"/>
      <c r="AI197" s="180"/>
      <c r="AJ197" s="180"/>
      <c r="AK197" s="180"/>
      <c r="AL197" s="180"/>
      <c r="AM197" s="180"/>
      <c r="AN197" s="180">
        <v>5539200</v>
      </c>
      <c r="AO197" s="180">
        <v>758000</v>
      </c>
      <c r="AP197" s="180"/>
      <c r="AQ197" s="180"/>
      <c r="AR197" s="180"/>
      <c r="AS197" s="180"/>
      <c r="AT197" s="180"/>
      <c r="AU197" s="180"/>
      <c r="AV197" s="180"/>
      <c r="AW197" s="180"/>
      <c r="AX197" s="180"/>
      <c r="AY197" s="180"/>
      <c r="AZ197" s="180"/>
      <c r="BA197" s="180">
        <v>6297200</v>
      </c>
    </row>
    <row r="198" spans="1:53" x14ac:dyDescent="0.3">
      <c r="A198" s="7" t="s">
        <v>116</v>
      </c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>
        <v>73371</v>
      </c>
      <c r="R198" s="180"/>
      <c r="S198" s="180"/>
      <c r="T198" s="180"/>
      <c r="U198" s="180"/>
      <c r="V198" s="180"/>
      <c r="W198" s="180">
        <v>1153419</v>
      </c>
      <c r="X198" s="180"/>
      <c r="Y198" s="180"/>
      <c r="Z198" s="180"/>
      <c r="AA198" s="180"/>
      <c r="AB198" s="180"/>
      <c r="AC198" s="180"/>
      <c r="AD198" s="180"/>
      <c r="AE198" s="180"/>
      <c r="AF198" s="180">
        <v>60000</v>
      </c>
      <c r="AG198" s="180"/>
      <c r="AH198" s="180"/>
      <c r="AI198" s="180"/>
      <c r="AJ198" s="180"/>
      <c r="AK198" s="180"/>
      <c r="AL198" s="180"/>
      <c r="AM198" s="180"/>
      <c r="AN198" s="180">
        <v>5000000</v>
      </c>
      <c r="AO198" s="180"/>
      <c r="AP198" s="180"/>
      <c r="AQ198" s="180"/>
      <c r="AR198" s="180"/>
      <c r="AS198" s="180"/>
      <c r="AT198" s="180"/>
      <c r="AU198" s="180"/>
      <c r="AV198" s="180"/>
      <c r="AW198" s="180"/>
      <c r="AX198" s="180"/>
      <c r="AY198" s="180"/>
      <c r="AZ198" s="180"/>
      <c r="BA198" s="180">
        <v>6286790</v>
      </c>
    </row>
    <row r="199" spans="1:53" x14ac:dyDescent="0.3">
      <c r="A199" s="193">
        <v>1</v>
      </c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>
        <v>708000</v>
      </c>
      <c r="X199" s="180"/>
      <c r="Y199" s="180"/>
      <c r="Z199" s="180"/>
      <c r="AA199" s="180"/>
      <c r="AB199" s="180"/>
      <c r="AC199" s="180"/>
      <c r="AD199" s="180"/>
      <c r="AE199" s="180"/>
      <c r="AF199" s="180">
        <v>60000</v>
      </c>
      <c r="AG199" s="180"/>
      <c r="AH199" s="180"/>
      <c r="AI199" s="180"/>
      <c r="AJ199" s="180"/>
      <c r="AK199" s="180"/>
      <c r="AL199" s="180"/>
      <c r="AM199" s="180"/>
      <c r="AN199" s="180"/>
      <c r="AO199" s="180"/>
      <c r="AP199" s="180"/>
      <c r="AQ199" s="180"/>
      <c r="AR199" s="180"/>
      <c r="AS199" s="180"/>
      <c r="AT199" s="180"/>
      <c r="AU199" s="180"/>
      <c r="AV199" s="180"/>
      <c r="AW199" s="180"/>
      <c r="AX199" s="180"/>
      <c r="AY199" s="180"/>
      <c r="AZ199" s="180"/>
      <c r="BA199" s="180">
        <v>768000</v>
      </c>
    </row>
    <row r="200" spans="1:53" x14ac:dyDescent="0.3">
      <c r="A200" s="193">
        <v>2</v>
      </c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>
        <v>445419</v>
      </c>
      <c r="X200" s="180"/>
      <c r="Y200" s="180"/>
      <c r="Z200" s="180"/>
      <c r="AA200" s="180"/>
      <c r="AB200" s="180"/>
      <c r="AC200" s="180"/>
      <c r="AD200" s="180"/>
      <c r="AE200" s="180"/>
      <c r="AF200" s="180"/>
      <c r="AG200" s="180"/>
      <c r="AH200" s="180"/>
      <c r="AI200" s="180"/>
      <c r="AJ200" s="180"/>
      <c r="AK200" s="180"/>
      <c r="AL200" s="180"/>
      <c r="AM200" s="180"/>
      <c r="AN200" s="180"/>
      <c r="AO200" s="180"/>
      <c r="AP200" s="180"/>
      <c r="AQ200" s="180"/>
      <c r="AR200" s="180"/>
      <c r="AS200" s="180"/>
      <c r="AT200" s="180"/>
      <c r="AU200" s="180"/>
      <c r="AV200" s="180"/>
      <c r="AW200" s="180"/>
      <c r="AX200" s="180"/>
      <c r="AY200" s="180"/>
      <c r="AZ200" s="180"/>
      <c r="BA200" s="180">
        <v>445419</v>
      </c>
    </row>
    <row r="201" spans="1:53" x14ac:dyDescent="0.3">
      <c r="A201" s="193">
        <v>4</v>
      </c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>
        <v>73371</v>
      </c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  <c r="AB201" s="180"/>
      <c r="AC201" s="180"/>
      <c r="AD201" s="180"/>
      <c r="AE201" s="180"/>
      <c r="AF201" s="180"/>
      <c r="AG201" s="180"/>
      <c r="AH201" s="180"/>
      <c r="AI201" s="180"/>
      <c r="AJ201" s="180"/>
      <c r="AK201" s="180"/>
      <c r="AL201" s="180"/>
      <c r="AM201" s="180"/>
      <c r="AN201" s="180"/>
      <c r="AO201" s="180"/>
      <c r="AP201" s="180"/>
      <c r="AQ201" s="180"/>
      <c r="AR201" s="180"/>
      <c r="AS201" s="180"/>
      <c r="AT201" s="180"/>
      <c r="AU201" s="180"/>
      <c r="AV201" s="180"/>
      <c r="AW201" s="180"/>
      <c r="AX201" s="180"/>
      <c r="AY201" s="180"/>
      <c r="AZ201" s="180"/>
      <c r="BA201" s="180">
        <v>73371</v>
      </c>
    </row>
    <row r="202" spans="1:53" x14ac:dyDescent="0.3">
      <c r="A202" s="193">
        <v>5</v>
      </c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0"/>
      <c r="AE202" s="180"/>
      <c r="AF202" s="180"/>
      <c r="AG202" s="180"/>
      <c r="AH202" s="180"/>
      <c r="AI202" s="180"/>
      <c r="AJ202" s="180"/>
      <c r="AK202" s="180"/>
      <c r="AL202" s="180"/>
      <c r="AM202" s="180"/>
      <c r="AN202" s="180">
        <v>5000000</v>
      </c>
      <c r="AO202" s="180"/>
      <c r="AP202" s="180"/>
      <c r="AQ202" s="180"/>
      <c r="AR202" s="180"/>
      <c r="AS202" s="180"/>
      <c r="AT202" s="180"/>
      <c r="AU202" s="180"/>
      <c r="AV202" s="180"/>
      <c r="AW202" s="180"/>
      <c r="AX202" s="180"/>
      <c r="AY202" s="180"/>
      <c r="AZ202" s="180"/>
      <c r="BA202" s="180">
        <v>5000000</v>
      </c>
    </row>
    <row r="203" spans="1:53" x14ac:dyDescent="0.3">
      <c r="A203" s="7" t="s">
        <v>290</v>
      </c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80"/>
      <c r="AE203" s="180"/>
      <c r="AF203" s="180"/>
      <c r="AG203" s="180"/>
      <c r="AH203" s="180"/>
      <c r="AI203" s="180"/>
      <c r="AJ203" s="180"/>
      <c r="AK203" s="180"/>
      <c r="AL203" s="180"/>
      <c r="AM203" s="180"/>
      <c r="AN203" s="180"/>
      <c r="AO203" s="180"/>
      <c r="AP203" s="180"/>
      <c r="AQ203" s="180"/>
      <c r="AR203" s="180"/>
      <c r="AS203" s="180"/>
      <c r="AT203" s="180"/>
      <c r="AU203" s="180"/>
      <c r="AV203" s="180">
        <v>18597372</v>
      </c>
      <c r="AW203" s="180">
        <v>18801000</v>
      </c>
      <c r="AX203" s="180">
        <v>20121372</v>
      </c>
      <c r="AY203" s="180"/>
      <c r="AZ203" s="180"/>
      <c r="BA203" s="180">
        <v>57519744</v>
      </c>
    </row>
    <row r="204" spans="1:53" x14ac:dyDescent="0.3">
      <c r="A204" s="193">
        <v>1</v>
      </c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80"/>
      <c r="AK204" s="180"/>
      <c r="AL204" s="180"/>
      <c r="AM204" s="180"/>
      <c r="AN204" s="180"/>
      <c r="AO204" s="180"/>
      <c r="AP204" s="180"/>
      <c r="AQ204" s="180"/>
      <c r="AR204" s="180"/>
      <c r="AS204" s="180"/>
      <c r="AT204" s="180"/>
      <c r="AU204" s="180"/>
      <c r="AV204" s="180"/>
      <c r="AW204" s="180">
        <v>18801000</v>
      </c>
      <c r="AX204" s="180"/>
      <c r="AY204" s="180"/>
      <c r="AZ204" s="180"/>
      <c r="BA204" s="180">
        <v>18801000</v>
      </c>
    </row>
    <row r="205" spans="1:53" x14ac:dyDescent="0.3">
      <c r="A205" s="193">
        <v>5</v>
      </c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  <c r="AR205" s="180"/>
      <c r="AS205" s="180"/>
      <c r="AT205" s="180"/>
      <c r="AU205" s="180"/>
      <c r="AV205" s="180">
        <v>18597372</v>
      </c>
      <c r="AW205" s="180"/>
      <c r="AX205" s="180"/>
      <c r="AY205" s="180"/>
      <c r="AZ205" s="180"/>
      <c r="BA205" s="180">
        <v>18597372</v>
      </c>
    </row>
    <row r="206" spans="1:53" x14ac:dyDescent="0.3">
      <c r="A206" s="193">
        <v>6</v>
      </c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180"/>
      <c r="AK206" s="180"/>
      <c r="AL206" s="180"/>
      <c r="AM206" s="180"/>
      <c r="AN206" s="180"/>
      <c r="AO206" s="180"/>
      <c r="AP206" s="180"/>
      <c r="AQ206" s="180"/>
      <c r="AR206" s="180"/>
      <c r="AS206" s="180"/>
      <c r="AT206" s="180"/>
      <c r="AU206" s="180"/>
      <c r="AV206" s="180"/>
      <c r="AW206" s="180"/>
      <c r="AX206" s="180">
        <v>20121372</v>
      </c>
      <c r="AY206" s="180"/>
      <c r="AZ206" s="180"/>
      <c r="BA206" s="180">
        <v>20121372</v>
      </c>
    </row>
    <row r="207" spans="1:53" x14ac:dyDescent="0.3">
      <c r="A207" s="7" t="s">
        <v>524</v>
      </c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  <c r="AF207" s="180"/>
      <c r="AG207" s="180"/>
      <c r="AH207" s="180"/>
      <c r="AI207" s="180"/>
      <c r="AJ207" s="180"/>
      <c r="AK207" s="180"/>
      <c r="AL207" s="180"/>
      <c r="AM207" s="180"/>
      <c r="AN207" s="180"/>
      <c r="AO207" s="180"/>
      <c r="AP207" s="180"/>
      <c r="AQ207" s="180"/>
      <c r="AR207" s="180"/>
      <c r="AS207" s="180"/>
      <c r="AT207" s="180"/>
      <c r="AU207" s="180"/>
      <c r="AV207" s="180"/>
      <c r="AW207" s="180"/>
      <c r="AX207" s="180"/>
      <c r="AY207" s="180">
        <v>62700000</v>
      </c>
      <c r="AZ207" s="180"/>
      <c r="BA207" s="180">
        <v>62700000</v>
      </c>
    </row>
    <row r="208" spans="1:53" x14ac:dyDescent="0.3">
      <c r="A208" s="193">
        <v>1</v>
      </c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80"/>
      <c r="AK208" s="180"/>
      <c r="AL208" s="180"/>
      <c r="AM208" s="180"/>
      <c r="AN208" s="180"/>
      <c r="AO208" s="180"/>
      <c r="AP208" s="180"/>
      <c r="AQ208" s="180"/>
      <c r="AR208" s="180"/>
      <c r="AS208" s="180"/>
      <c r="AT208" s="180"/>
      <c r="AU208" s="180"/>
      <c r="AV208" s="180"/>
      <c r="AW208" s="180"/>
      <c r="AX208" s="180"/>
      <c r="AY208" s="180">
        <v>62700000</v>
      </c>
      <c r="AZ208" s="180"/>
      <c r="BA208" s="180">
        <v>62700000</v>
      </c>
    </row>
    <row r="209" spans="1:53" x14ac:dyDescent="0.3">
      <c r="A209" s="7" t="s">
        <v>125</v>
      </c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>
        <v>195000</v>
      </c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0"/>
      <c r="AK209" s="180">
        <v>641980</v>
      </c>
      <c r="AL209" s="180"/>
      <c r="AM209" s="180"/>
      <c r="AN209" s="180"/>
      <c r="AO209" s="180"/>
      <c r="AP209" s="180"/>
      <c r="AQ209" s="180"/>
      <c r="AR209" s="180"/>
      <c r="AS209" s="180"/>
      <c r="AT209" s="180"/>
      <c r="AU209" s="180"/>
      <c r="AV209" s="180"/>
      <c r="AW209" s="180"/>
      <c r="AX209" s="180"/>
      <c r="AY209" s="180"/>
      <c r="AZ209" s="180"/>
      <c r="BA209" s="180">
        <v>836980</v>
      </c>
    </row>
    <row r="210" spans="1:53" x14ac:dyDescent="0.3">
      <c r="A210" s="193">
        <v>4</v>
      </c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>
        <v>195000</v>
      </c>
      <c r="Z210" s="180"/>
      <c r="AA210" s="180"/>
      <c r="AB210" s="180"/>
      <c r="AC210" s="180"/>
      <c r="AD210" s="180"/>
      <c r="AE210" s="180"/>
      <c r="AF210" s="180"/>
      <c r="AG210" s="180"/>
      <c r="AH210" s="180"/>
      <c r="AI210" s="180"/>
      <c r="AJ210" s="180"/>
      <c r="AK210" s="180"/>
      <c r="AL210" s="180"/>
      <c r="AM210" s="180"/>
      <c r="AN210" s="180"/>
      <c r="AO210" s="180"/>
      <c r="AP210" s="180"/>
      <c r="AQ210" s="180"/>
      <c r="AR210" s="180"/>
      <c r="AS210" s="180"/>
      <c r="AT210" s="180"/>
      <c r="AU210" s="180"/>
      <c r="AV210" s="180"/>
      <c r="AW210" s="180"/>
      <c r="AX210" s="180"/>
      <c r="AY210" s="180"/>
      <c r="AZ210" s="180"/>
      <c r="BA210" s="180">
        <v>195000</v>
      </c>
    </row>
    <row r="211" spans="1:53" x14ac:dyDescent="0.3">
      <c r="A211" s="193">
        <v>6</v>
      </c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80"/>
      <c r="AE211" s="180"/>
      <c r="AF211" s="180"/>
      <c r="AG211" s="180"/>
      <c r="AH211" s="180"/>
      <c r="AI211" s="180"/>
      <c r="AJ211" s="180"/>
      <c r="AK211" s="180">
        <v>641980</v>
      </c>
      <c r="AL211" s="180"/>
      <c r="AM211" s="180"/>
      <c r="AN211" s="180"/>
      <c r="AO211" s="180"/>
      <c r="AP211" s="180"/>
      <c r="AQ211" s="180"/>
      <c r="AR211" s="180"/>
      <c r="AS211" s="180"/>
      <c r="AT211" s="180"/>
      <c r="AU211" s="180"/>
      <c r="AV211" s="180"/>
      <c r="AW211" s="180"/>
      <c r="AX211" s="180"/>
      <c r="AY211" s="180"/>
      <c r="AZ211" s="180"/>
      <c r="BA211" s="180">
        <v>641980</v>
      </c>
    </row>
    <row r="212" spans="1:53" x14ac:dyDescent="0.3">
      <c r="A212" s="7" t="s">
        <v>155</v>
      </c>
      <c r="B212" s="180"/>
      <c r="C212" s="180"/>
      <c r="D212" s="180"/>
      <c r="E212" s="180"/>
      <c r="F212" s="180"/>
      <c r="G212" s="180"/>
      <c r="H212" s="180"/>
      <c r="I212" s="180"/>
      <c r="J212" s="180"/>
      <c r="K212" s="180">
        <v>425000</v>
      </c>
      <c r="L212" s="180"/>
      <c r="M212" s="180"/>
      <c r="N212" s="180">
        <v>100000</v>
      </c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>
        <v>400000</v>
      </c>
      <c r="Z212" s="180"/>
      <c r="AA212" s="180"/>
      <c r="AB212" s="180"/>
      <c r="AC212" s="180"/>
      <c r="AD212" s="180"/>
      <c r="AE212" s="180"/>
      <c r="AF212" s="180"/>
      <c r="AG212" s="180"/>
      <c r="AH212" s="180"/>
      <c r="AI212" s="180"/>
      <c r="AJ212" s="180"/>
      <c r="AK212" s="180">
        <v>528744</v>
      </c>
      <c r="AL212" s="180"/>
      <c r="AM212" s="180"/>
      <c r="AN212" s="180">
        <v>7000000</v>
      </c>
      <c r="AO212" s="180"/>
      <c r="AP212" s="180"/>
      <c r="AQ212" s="180"/>
      <c r="AR212" s="180"/>
      <c r="AS212" s="180"/>
      <c r="AT212" s="180"/>
      <c r="AU212" s="180"/>
      <c r="AV212" s="180"/>
      <c r="AW212" s="180"/>
      <c r="AX212" s="180"/>
      <c r="AY212" s="180"/>
      <c r="AZ212" s="180"/>
      <c r="BA212" s="180">
        <v>8453744</v>
      </c>
    </row>
    <row r="213" spans="1:53" x14ac:dyDescent="0.3">
      <c r="A213" s="193">
        <v>1</v>
      </c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>
        <v>100000</v>
      </c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>
        <v>400000</v>
      </c>
      <c r="Z213" s="180"/>
      <c r="AA213" s="180"/>
      <c r="AB213" s="180"/>
      <c r="AC213" s="180"/>
      <c r="AD213" s="180"/>
      <c r="AE213" s="180"/>
      <c r="AF213" s="180"/>
      <c r="AG213" s="180"/>
      <c r="AH213" s="180"/>
      <c r="AI213" s="180"/>
      <c r="AJ213" s="180"/>
      <c r="AK213" s="180"/>
      <c r="AL213" s="180"/>
      <c r="AM213" s="180"/>
      <c r="AN213" s="180"/>
      <c r="AO213" s="180"/>
      <c r="AP213" s="180"/>
      <c r="AQ213" s="180"/>
      <c r="AR213" s="180"/>
      <c r="AS213" s="180"/>
      <c r="AT213" s="180"/>
      <c r="AU213" s="180"/>
      <c r="AV213" s="180"/>
      <c r="AW213" s="180"/>
      <c r="AX213" s="180"/>
      <c r="AY213" s="180"/>
      <c r="AZ213" s="180"/>
      <c r="BA213" s="180">
        <v>500000</v>
      </c>
    </row>
    <row r="214" spans="1:53" x14ac:dyDescent="0.3">
      <c r="A214" s="193">
        <v>2</v>
      </c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  <c r="AB214" s="180"/>
      <c r="AC214" s="180"/>
      <c r="AD214" s="180"/>
      <c r="AE214" s="180"/>
      <c r="AF214" s="180"/>
      <c r="AG214" s="180"/>
      <c r="AH214" s="180"/>
      <c r="AI214" s="180"/>
      <c r="AJ214" s="180"/>
      <c r="AK214" s="180">
        <v>35280</v>
      </c>
      <c r="AL214" s="180"/>
      <c r="AM214" s="180"/>
      <c r="AN214" s="180"/>
      <c r="AO214" s="180"/>
      <c r="AP214" s="180"/>
      <c r="AQ214" s="180"/>
      <c r="AR214" s="180"/>
      <c r="AS214" s="180"/>
      <c r="AT214" s="180"/>
      <c r="AU214" s="180"/>
      <c r="AV214" s="180"/>
      <c r="AW214" s="180"/>
      <c r="AX214" s="180"/>
      <c r="AY214" s="180"/>
      <c r="AZ214" s="180"/>
      <c r="BA214" s="180">
        <v>35280</v>
      </c>
    </row>
    <row r="215" spans="1:53" x14ac:dyDescent="0.3">
      <c r="A215" s="193">
        <v>3</v>
      </c>
      <c r="B215" s="180"/>
      <c r="C215" s="180"/>
      <c r="D215" s="180"/>
      <c r="E215" s="180"/>
      <c r="F215" s="180"/>
      <c r="G215" s="180"/>
      <c r="H215" s="180"/>
      <c r="I215" s="180"/>
      <c r="J215" s="180"/>
      <c r="K215" s="180">
        <v>425000</v>
      </c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80"/>
      <c r="AK215" s="180"/>
      <c r="AL215" s="180"/>
      <c r="AM215" s="180"/>
      <c r="AN215" s="180"/>
      <c r="AO215" s="180"/>
      <c r="AP215" s="180"/>
      <c r="AQ215" s="180"/>
      <c r="AR215" s="180"/>
      <c r="AS215" s="180"/>
      <c r="AT215" s="180"/>
      <c r="AU215" s="180"/>
      <c r="AV215" s="180"/>
      <c r="AW215" s="180"/>
      <c r="AX215" s="180"/>
      <c r="AY215" s="180"/>
      <c r="AZ215" s="180"/>
      <c r="BA215" s="180">
        <v>425000</v>
      </c>
    </row>
    <row r="216" spans="1:53" x14ac:dyDescent="0.3">
      <c r="A216" s="193">
        <v>4</v>
      </c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0"/>
      <c r="AC216" s="180"/>
      <c r="AD216" s="180"/>
      <c r="AE216" s="180"/>
      <c r="AF216" s="180"/>
      <c r="AG216" s="180"/>
      <c r="AH216" s="180"/>
      <c r="AI216" s="180"/>
      <c r="AJ216" s="180"/>
      <c r="AK216" s="180">
        <v>73538</v>
      </c>
      <c r="AL216" s="180"/>
      <c r="AM216" s="180"/>
      <c r="AN216" s="180"/>
      <c r="AO216" s="180"/>
      <c r="AP216" s="180"/>
      <c r="AQ216" s="180"/>
      <c r="AR216" s="180"/>
      <c r="AS216" s="180"/>
      <c r="AT216" s="180"/>
      <c r="AU216" s="180"/>
      <c r="AV216" s="180"/>
      <c r="AW216" s="180"/>
      <c r="AX216" s="180"/>
      <c r="AY216" s="180"/>
      <c r="AZ216" s="180"/>
      <c r="BA216" s="180">
        <v>73538</v>
      </c>
    </row>
    <row r="217" spans="1:53" x14ac:dyDescent="0.3">
      <c r="A217" s="193">
        <v>5</v>
      </c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0"/>
      <c r="AE217" s="180"/>
      <c r="AF217" s="180"/>
      <c r="AG217" s="180"/>
      <c r="AH217" s="180"/>
      <c r="AI217" s="180"/>
      <c r="AJ217" s="180"/>
      <c r="AK217" s="180"/>
      <c r="AL217" s="180"/>
      <c r="AM217" s="180"/>
      <c r="AN217" s="180">
        <v>7000000</v>
      </c>
      <c r="AO217" s="180"/>
      <c r="AP217" s="180"/>
      <c r="AQ217" s="180"/>
      <c r="AR217" s="180"/>
      <c r="AS217" s="180"/>
      <c r="AT217" s="180"/>
      <c r="AU217" s="180"/>
      <c r="AV217" s="180"/>
      <c r="AW217" s="180"/>
      <c r="AX217" s="180"/>
      <c r="AY217" s="180"/>
      <c r="AZ217" s="180"/>
      <c r="BA217" s="180">
        <v>7000000</v>
      </c>
    </row>
    <row r="218" spans="1:53" x14ac:dyDescent="0.3">
      <c r="A218" s="193">
        <v>6</v>
      </c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  <c r="AB218" s="180"/>
      <c r="AC218" s="180"/>
      <c r="AD218" s="180"/>
      <c r="AE218" s="180"/>
      <c r="AF218" s="180"/>
      <c r="AG218" s="180"/>
      <c r="AH218" s="180"/>
      <c r="AI218" s="180"/>
      <c r="AJ218" s="180"/>
      <c r="AK218" s="180">
        <v>419926</v>
      </c>
      <c r="AL218" s="180"/>
      <c r="AM218" s="180"/>
      <c r="AN218" s="180"/>
      <c r="AO218" s="180"/>
      <c r="AP218" s="180"/>
      <c r="AQ218" s="180"/>
      <c r="AR218" s="180"/>
      <c r="AS218" s="180"/>
      <c r="AT218" s="180"/>
      <c r="AU218" s="180"/>
      <c r="AV218" s="180"/>
      <c r="AW218" s="180"/>
      <c r="AX218" s="180"/>
      <c r="AY218" s="180"/>
      <c r="AZ218" s="180"/>
      <c r="BA218" s="180">
        <v>419926</v>
      </c>
    </row>
    <row r="219" spans="1:53" x14ac:dyDescent="0.3">
      <c r="A219" s="7" t="s">
        <v>117</v>
      </c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>
        <v>88779</v>
      </c>
      <c r="R219" s="180"/>
      <c r="S219" s="180"/>
      <c r="T219" s="180"/>
      <c r="U219" s="180"/>
      <c r="V219" s="180"/>
      <c r="W219" s="180"/>
      <c r="X219" s="180"/>
      <c r="Y219" s="180">
        <v>195000</v>
      </c>
      <c r="Z219" s="180"/>
      <c r="AA219" s="180"/>
      <c r="AB219" s="180"/>
      <c r="AC219" s="180"/>
      <c r="AD219" s="180"/>
      <c r="AE219" s="180"/>
      <c r="AF219" s="180"/>
      <c r="AG219" s="180"/>
      <c r="AH219" s="180"/>
      <c r="AI219" s="180"/>
      <c r="AJ219" s="180"/>
      <c r="AK219" s="180">
        <v>419926</v>
      </c>
      <c r="AL219" s="180"/>
      <c r="AM219" s="180"/>
      <c r="AN219" s="180"/>
      <c r="AO219" s="180"/>
      <c r="AP219" s="180"/>
      <c r="AQ219" s="180"/>
      <c r="AR219" s="180"/>
      <c r="AS219" s="180"/>
      <c r="AT219" s="180"/>
      <c r="AU219" s="180"/>
      <c r="AV219" s="180"/>
      <c r="AW219" s="180"/>
      <c r="AX219" s="180"/>
      <c r="AY219" s="180"/>
      <c r="AZ219" s="180"/>
      <c r="BA219" s="180">
        <v>703705</v>
      </c>
    </row>
    <row r="220" spans="1:53" x14ac:dyDescent="0.3">
      <c r="A220" s="193">
        <v>4</v>
      </c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>
        <v>195000</v>
      </c>
      <c r="Z220" s="180"/>
      <c r="AA220" s="180"/>
      <c r="AB220" s="180"/>
      <c r="AC220" s="180"/>
      <c r="AD220" s="180"/>
      <c r="AE220" s="180"/>
      <c r="AF220" s="180"/>
      <c r="AG220" s="180"/>
      <c r="AH220" s="180"/>
      <c r="AI220" s="180"/>
      <c r="AJ220" s="180"/>
      <c r="AK220" s="180"/>
      <c r="AL220" s="180"/>
      <c r="AM220" s="180"/>
      <c r="AN220" s="180"/>
      <c r="AO220" s="180"/>
      <c r="AP220" s="180"/>
      <c r="AQ220" s="180"/>
      <c r="AR220" s="180"/>
      <c r="AS220" s="180"/>
      <c r="AT220" s="180"/>
      <c r="AU220" s="180"/>
      <c r="AV220" s="180"/>
      <c r="AW220" s="180"/>
      <c r="AX220" s="180"/>
      <c r="AY220" s="180"/>
      <c r="AZ220" s="180"/>
      <c r="BA220" s="180">
        <v>195000</v>
      </c>
    </row>
    <row r="221" spans="1:53" x14ac:dyDescent="0.3">
      <c r="A221" s="193">
        <v>6</v>
      </c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>
        <v>88779</v>
      </c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  <c r="AE221" s="180"/>
      <c r="AF221" s="180"/>
      <c r="AG221" s="180"/>
      <c r="AH221" s="180"/>
      <c r="AI221" s="180"/>
      <c r="AJ221" s="180"/>
      <c r="AK221" s="180">
        <v>419926</v>
      </c>
      <c r="AL221" s="180"/>
      <c r="AM221" s="180"/>
      <c r="AN221" s="180"/>
      <c r="AO221" s="180"/>
      <c r="AP221" s="180"/>
      <c r="AQ221" s="180"/>
      <c r="AR221" s="180"/>
      <c r="AS221" s="180"/>
      <c r="AT221" s="180"/>
      <c r="AU221" s="180"/>
      <c r="AV221" s="180"/>
      <c r="AW221" s="180"/>
      <c r="AX221" s="180"/>
      <c r="AY221" s="180"/>
      <c r="AZ221" s="180"/>
      <c r="BA221" s="180">
        <v>508705</v>
      </c>
    </row>
    <row r="222" spans="1:53" x14ac:dyDescent="0.3">
      <c r="A222" s="7" t="s">
        <v>107</v>
      </c>
      <c r="B222" s="180"/>
      <c r="C222" s="180"/>
      <c r="D222" s="180"/>
      <c r="E222" s="180"/>
      <c r="F222" s="180"/>
      <c r="G222" s="180"/>
      <c r="H222" s="180"/>
      <c r="I222" s="180"/>
      <c r="J222" s="180"/>
      <c r="K222" s="180">
        <v>425000</v>
      </c>
      <c r="L222" s="180"/>
      <c r="M222" s="180"/>
      <c r="N222" s="180"/>
      <c r="O222" s="180"/>
      <c r="P222" s="180"/>
      <c r="Q222" s="180">
        <v>80709</v>
      </c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0"/>
      <c r="AE222" s="180"/>
      <c r="AF222" s="180"/>
      <c r="AG222" s="180"/>
      <c r="AH222" s="180"/>
      <c r="AI222" s="180"/>
      <c r="AJ222" s="180"/>
      <c r="AK222" s="180"/>
      <c r="AL222" s="180"/>
      <c r="AM222" s="180"/>
      <c r="AN222" s="180">
        <v>5614560</v>
      </c>
      <c r="AO222" s="180"/>
      <c r="AP222" s="180"/>
      <c r="AQ222" s="180"/>
      <c r="AR222" s="180"/>
      <c r="AS222" s="180"/>
      <c r="AT222" s="180"/>
      <c r="AU222" s="180"/>
      <c r="AV222" s="180"/>
      <c r="AW222" s="180"/>
      <c r="AX222" s="180"/>
      <c r="AY222" s="180"/>
      <c r="AZ222" s="180"/>
      <c r="BA222" s="180">
        <v>6120269</v>
      </c>
    </row>
    <row r="223" spans="1:53" x14ac:dyDescent="0.3">
      <c r="A223" s="193">
        <v>1</v>
      </c>
      <c r="B223" s="180"/>
      <c r="C223" s="180"/>
      <c r="D223" s="180"/>
      <c r="E223" s="180"/>
      <c r="F223" s="180"/>
      <c r="G223" s="180"/>
      <c r="H223" s="180"/>
      <c r="I223" s="180"/>
      <c r="J223" s="180"/>
      <c r="K223" s="180">
        <v>425000</v>
      </c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0"/>
      <c r="AE223" s="180"/>
      <c r="AF223" s="180"/>
      <c r="AG223" s="180"/>
      <c r="AH223" s="180"/>
      <c r="AI223" s="180"/>
      <c r="AJ223" s="180"/>
      <c r="AK223" s="180"/>
      <c r="AL223" s="180"/>
      <c r="AM223" s="180"/>
      <c r="AN223" s="180"/>
      <c r="AO223" s="180"/>
      <c r="AP223" s="180"/>
      <c r="AQ223" s="180"/>
      <c r="AR223" s="180"/>
      <c r="AS223" s="180"/>
      <c r="AT223" s="180"/>
      <c r="AU223" s="180"/>
      <c r="AV223" s="180"/>
      <c r="AW223" s="180"/>
      <c r="AX223" s="180"/>
      <c r="AY223" s="180"/>
      <c r="AZ223" s="180"/>
      <c r="BA223" s="180">
        <v>425000</v>
      </c>
    </row>
    <row r="224" spans="1:53" x14ac:dyDescent="0.3">
      <c r="A224" s="193">
        <v>2</v>
      </c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  <c r="AE224" s="180"/>
      <c r="AF224" s="180"/>
      <c r="AG224" s="180"/>
      <c r="AH224" s="180"/>
      <c r="AI224" s="180"/>
      <c r="AJ224" s="180"/>
      <c r="AK224" s="180"/>
      <c r="AL224" s="180"/>
      <c r="AM224" s="180"/>
      <c r="AN224" s="180">
        <v>5614560</v>
      </c>
      <c r="AO224" s="180"/>
      <c r="AP224" s="180"/>
      <c r="AQ224" s="180"/>
      <c r="AR224" s="180"/>
      <c r="AS224" s="180"/>
      <c r="AT224" s="180"/>
      <c r="AU224" s="180"/>
      <c r="AV224" s="180"/>
      <c r="AW224" s="180"/>
      <c r="AX224" s="180"/>
      <c r="AY224" s="180"/>
      <c r="AZ224" s="180"/>
      <c r="BA224" s="180">
        <v>5614560</v>
      </c>
    </row>
    <row r="225" spans="1:53" x14ac:dyDescent="0.3">
      <c r="A225" s="193">
        <v>5</v>
      </c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>
        <v>80709</v>
      </c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  <c r="AE225" s="180"/>
      <c r="AF225" s="180"/>
      <c r="AG225" s="180"/>
      <c r="AH225" s="180"/>
      <c r="AI225" s="180"/>
      <c r="AJ225" s="180"/>
      <c r="AK225" s="180"/>
      <c r="AL225" s="180"/>
      <c r="AM225" s="180"/>
      <c r="AN225" s="180"/>
      <c r="AO225" s="180"/>
      <c r="AP225" s="180"/>
      <c r="AQ225" s="180"/>
      <c r="AR225" s="180"/>
      <c r="AS225" s="180"/>
      <c r="AT225" s="180"/>
      <c r="AU225" s="180"/>
      <c r="AV225" s="180"/>
      <c r="AW225" s="180"/>
      <c r="AX225" s="180"/>
      <c r="AY225" s="180"/>
      <c r="AZ225" s="180"/>
      <c r="BA225" s="180">
        <v>80709</v>
      </c>
    </row>
    <row r="226" spans="1:53" x14ac:dyDescent="0.3">
      <c r="A226" s="7" t="s">
        <v>92</v>
      </c>
      <c r="B226" s="180"/>
      <c r="C226" s="180"/>
      <c r="D226" s="180"/>
      <c r="E226" s="180"/>
      <c r="F226" s="180"/>
      <c r="G226" s="180"/>
      <c r="H226" s="180"/>
      <c r="I226" s="180"/>
      <c r="J226" s="180">
        <v>2600000</v>
      </c>
      <c r="K226" s="180"/>
      <c r="L226" s="180"/>
      <c r="M226" s="180"/>
      <c r="N226" s="180"/>
      <c r="O226" s="180"/>
      <c r="P226" s="180"/>
      <c r="Q226" s="180">
        <v>80709</v>
      </c>
      <c r="R226" s="180"/>
      <c r="S226" s="180"/>
      <c r="T226" s="180"/>
      <c r="U226" s="180"/>
      <c r="V226" s="180"/>
      <c r="W226" s="180"/>
      <c r="X226" s="180"/>
      <c r="Y226" s="180">
        <v>250000</v>
      </c>
      <c r="Z226" s="180"/>
      <c r="AA226" s="180"/>
      <c r="AB226" s="180"/>
      <c r="AC226" s="180"/>
      <c r="AD226" s="180"/>
      <c r="AE226" s="180"/>
      <c r="AF226" s="180"/>
      <c r="AG226" s="180"/>
      <c r="AH226" s="180"/>
      <c r="AI226" s="180"/>
      <c r="AJ226" s="180"/>
      <c r="AK226" s="180">
        <v>1079880</v>
      </c>
      <c r="AL226" s="180"/>
      <c r="AM226" s="180"/>
      <c r="AN226" s="180">
        <v>385148</v>
      </c>
      <c r="AO226" s="180"/>
      <c r="AP226" s="180"/>
      <c r="AQ226" s="180"/>
      <c r="AR226" s="180"/>
      <c r="AS226" s="180"/>
      <c r="AT226" s="180"/>
      <c r="AU226" s="180"/>
      <c r="AV226" s="180"/>
      <c r="AW226" s="180"/>
      <c r="AX226" s="180"/>
      <c r="AY226" s="180"/>
      <c r="AZ226" s="180"/>
      <c r="BA226" s="180">
        <v>4395737</v>
      </c>
    </row>
    <row r="227" spans="1:53" x14ac:dyDescent="0.3">
      <c r="A227" s="193">
        <v>1</v>
      </c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  <c r="AE227" s="180"/>
      <c r="AF227" s="180"/>
      <c r="AG227" s="180"/>
      <c r="AH227" s="180"/>
      <c r="AI227" s="180"/>
      <c r="AJ227" s="180"/>
      <c r="AK227" s="180"/>
      <c r="AL227" s="180"/>
      <c r="AM227" s="180"/>
      <c r="AN227" s="180">
        <v>385148</v>
      </c>
      <c r="AO227" s="180"/>
      <c r="AP227" s="180"/>
      <c r="AQ227" s="180"/>
      <c r="AR227" s="180"/>
      <c r="AS227" s="180"/>
      <c r="AT227" s="180"/>
      <c r="AU227" s="180"/>
      <c r="AV227" s="180"/>
      <c r="AW227" s="180"/>
      <c r="AX227" s="180"/>
      <c r="AY227" s="180"/>
      <c r="AZ227" s="180"/>
      <c r="BA227" s="180">
        <v>385148</v>
      </c>
    </row>
    <row r="228" spans="1:53" x14ac:dyDescent="0.3">
      <c r="A228" s="193">
        <v>2</v>
      </c>
      <c r="B228" s="180"/>
      <c r="C228" s="180"/>
      <c r="D228" s="180"/>
      <c r="E228" s="180"/>
      <c r="F228" s="180"/>
      <c r="G228" s="180"/>
      <c r="H228" s="180"/>
      <c r="I228" s="180"/>
      <c r="J228" s="180">
        <v>2600000</v>
      </c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  <c r="AE228" s="180"/>
      <c r="AF228" s="180"/>
      <c r="AG228" s="180"/>
      <c r="AH228" s="180"/>
      <c r="AI228" s="180"/>
      <c r="AJ228" s="180"/>
      <c r="AK228" s="180"/>
      <c r="AL228" s="180"/>
      <c r="AM228" s="180"/>
      <c r="AN228" s="180"/>
      <c r="AO228" s="180"/>
      <c r="AP228" s="180"/>
      <c r="AQ228" s="180"/>
      <c r="AR228" s="180"/>
      <c r="AS228" s="180"/>
      <c r="AT228" s="180"/>
      <c r="AU228" s="180"/>
      <c r="AV228" s="180"/>
      <c r="AW228" s="180"/>
      <c r="AX228" s="180"/>
      <c r="AY228" s="180"/>
      <c r="AZ228" s="180"/>
      <c r="BA228" s="180">
        <v>2600000</v>
      </c>
    </row>
    <row r="229" spans="1:53" x14ac:dyDescent="0.3">
      <c r="A229" s="193">
        <v>5</v>
      </c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>
        <v>80709</v>
      </c>
      <c r="R229" s="180"/>
      <c r="S229" s="180"/>
      <c r="T229" s="180"/>
      <c r="U229" s="180"/>
      <c r="V229" s="180"/>
      <c r="W229" s="180"/>
      <c r="X229" s="180"/>
      <c r="Y229" s="180">
        <v>250000</v>
      </c>
      <c r="Z229" s="180"/>
      <c r="AA229" s="180"/>
      <c r="AB229" s="180"/>
      <c r="AC229" s="180"/>
      <c r="AD229" s="180"/>
      <c r="AE229" s="180"/>
      <c r="AF229" s="180"/>
      <c r="AG229" s="180"/>
      <c r="AH229" s="180"/>
      <c r="AI229" s="180"/>
      <c r="AJ229" s="180"/>
      <c r="AK229" s="180">
        <v>1079880</v>
      </c>
      <c r="AL229" s="180"/>
      <c r="AM229" s="180"/>
      <c r="AN229" s="180"/>
      <c r="AO229" s="180"/>
      <c r="AP229" s="180"/>
      <c r="AQ229" s="180"/>
      <c r="AR229" s="180"/>
      <c r="AS229" s="180"/>
      <c r="AT229" s="180"/>
      <c r="AU229" s="180"/>
      <c r="AV229" s="180"/>
      <c r="AW229" s="180"/>
      <c r="AX229" s="180"/>
      <c r="AY229" s="180"/>
      <c r="AZ229" s="180"/>
      <c r="BA229" s="180">
        <v>1410589</v>
      </c>
    </row>
    <row r="230" spans="1:53" x14ac:dyDescent="0.3">
      <c r="A230" s="193" t="s">
        <v>721</v>
      </c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  <c r="AR230" s="180"/>
      <c r="AS230" s="180"/>
      <c r="AT230" s="180"/>
      <c r="AU230" s="180"/>
      <c r="AV230" s="180"/>
      <c r="AW230" s="180"/>
      <c r="AX230" s="180"/>
      <c r="AY230" s="180"/>
      <c r="AZ230" s="180"/>
      <c r="BA230" s="180"/>
    </row>
    <row r="231" spans="1:53" x14ac:dyDescent="0.3">
      <c r="A231" s="7" t="s">
        <v>112</v>
      </c>
      <c r="B231" s="180"/>
      <c r="C231" s="180"/>
      <c r="D231" s="180"/>
      <c r="E231" s="180"/>
      <c r="F231" s="180"/>
      <c r="G231" s="180"/>
      <c r="H231" s="180"/>
      <c r="I231" s="180"/>
      <c r="J231" s="180">
        <v>175000</v>
      </c>
      <c r="K231" s="180"/>
      <c r="L231" s="180"/>
      <c r="M231" s="180"/>
      <c r="N231" s="180">
        <v>10000</v>
      </c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  <c r="AA231" s="180"/>
      <c r="AB231" s="180"/>
      <c r="AC231" s="180"/>
      <c r="AD231" s="180"/>
      <c r="AE231" s="180"/>
      <c r="AF231" s="180"/>
      <c r="AG231" s="180"/>
      <c r="AH231" s="180"/>
      <c r="AI231" s="180"/>
      <c r="AJ231" s="180"/>
      <c r="AK231" s="180"/>
      <c r="AL231" s="180"/>
      <c r="AM231" s="180"/>
      <c r="AN231" s="180"/>
      <c r="AO231" s="180"/>
      <c r="AP231" s="180"/>
      <c r="AQ231" s="180"/>
      <c r="AR231" s="180"/>
      <c r="AS231" s="180"/>
      <c r="AT231" s="180"/>
      <c r="AU231" s="180"/>
      <c r="AV231" s="180"/>
      <c r="AW231" s="180"/>
      <c r="AX231" s="180"/>
      <c r="AY231" s="180"/>
      <c r="AZ231" s="180"/>
      <c r="BA231" s="180">
        <v>185000</v>
      </c>
    </row>
    <row r="232" spans="1:53" x14ac:dyDescent="0.3">
      <c r="A232" s="193">
        <v>1</v>
      </c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>
        <v>10000</v>
      </c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  <c r="AB232" s="180"/>
      <c r="AC232" s="180"/>
      <c r="AD232" s="180"/>
      <c r="AE232" s="180"/>
      <c r="AF232" s="180"/>
      <c r="AG232" s="180"/>
      <c r="AH232" s="180"/>
      <c r="AI232" s="180"/>
      <c r="AJ232" s="180"/>
      <c r="AK232" s="180"/>
      <c r="AL232" s="180"/>
      <c r="AM232" s="180"/>
      <c r="AN232" s="180"/>
      <c r="AO232" s="180"/>
      <c r="AP232" s="180"/>
      <c r="AQ232" s="180"/>
      <c r="AR232" s="180"/>
      <c r="AS232" s="180"/>
      <c r="AT232" s="180"/>
      <c r="AU232" s="180"/>
      <c r="AV232" s="180"/>
      <c r="AW232" s="180"/>
      <c r="AX232" s="180"/>
      <c r="AY232" s="180"/>
      <c r="AZ232" s="180"/>
      <c r="BA232" s="180">
        <v>10000</v>
      </c>
    </row>
    <row r="233" spans="1:53" x14ac:dyDescent="0.3">
      <c r="A233" s="193">
        <v>5</v>
      </c>
      <c r="B233" s="180"/>
      <c r="C233" s="180"/>
      <c r="D233" s="180"/>
      <c r="E233" s="180"/>
      <c r="F233" s="180"/>
      <c r="G233" s="180"/>
      <c r="H233" s="180"/>
      <c r="I233" s="180"/>
      <c r="J233" s="180">
        <v>175000</v>
      </c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180"/>
      <c r="AK233" s="180"/>
      <c r="AL233" s="180"/>
      <c r="AM233" s="180"/>
      <c r="AN233" s="180"/>
      <c r="AO233" s="180"/>
      <c r="AP233" s="180"/>
      <c r="AQ233" s="180"/>
      <c r="AR233" s="180"/>
      <c r="AS233" s="180"/>
      <c r="AT233" s="180"/>
      <c r="AU233" s="180"/>
      <c r="AV233" s="180"/>
      <c r="AW233" s="180"/>
      <c r="AX233" s="180"/>
      <c r="AY233" s="180"/>
      <c r="AZ233" s="180"/>
      <c r="BA233" s="180">
        <v>175000</v>
      </c>
    </row>
    <row r="234" spans="1:53" x14ac:dyDescent="0.3">
      <c r="A234" s="7" t="s">
        <v>122</v>
      </c>
      <c r="B234" s="180"/>
      <c r="C234" s="180"/>
      <c r="D234" s="180"/>
      <c r="E234" s="180"/>
      <c r="F234" s="180">
        <v>25000</v>
      </c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  <c r="AA234" s="180"/>
      <c r="AB234" s="180"/>
      <c r="AC234" s="180"/>
      <c r="AD234" s="180"/>
      <c r="AE234" s="180"/>
      <c r="AF234" s="180"/>
      <c r="AG234" s="180"/>
      <c r="AH234" s="180"/>
      <c r="AI234" s="180"/>
      <c r="AJ234" s="180"/>
      <c r="AK234" s="180">
        <v>1187868</v>
      </c>
      <c r="AL234" s="180"/>
      <c r="AM234" s="180"/>
      <c r="AN234" s="180"/>
      <c r="AO234" s="180"/>
      <c r="AP234" s="180"/>
      <c r="AQ234" s="180"/>
      <c r="AR234" s="180"/>
      <c r="AS234" s="180"/>
      <c r="AT234" s="180"/>
      <c r="AU234" s="180">
        <v>10000</v>
      </c>
      <c r="AV234" s="180"/>
      <c r="AW234" s="180"/>
      <c r="AX234" s="180"/>
      <c r="AY234" s="180"/>
      <c r="AZ234" s="180"/>
      <c r="BA234" s="180">
        <v>1222868</v>
      </c>
    </row>
    <row r="235" spans="1:53" x14ac:dyDescent="0.3">
      <c r="A235" s="193">
        <v>3</v>
      </c>
      <c r="B235" s="180"/>
      <c r="C235" s="180"/>
      <c r="D235" s="180"/>
      <c r="E235" s="180"/>
      <c r="F235" s="180">
        <v>25000</v>
      </c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  <c r="AA235" s="180"/>
      <c r="AB235" s="180"/>
      <c r="AC235" s="180"/>
      <c r="AD235" s="180"/>
      <c r="AE235" s="180"/>
      <c r="AF235" s="180"/>
      <c r="AG235" s="180"/>
      <c r="AH235" s="180"/>
      <c r="AI235" s="180"/>
      <c r="AJ235" s="180"/>
      <c r="AK235" s="180"/>
      <c r="AL235" s="180"/>
      <c r="AM235" s="180"/>
      <c r="AN235" s="180"/>
      <c r="AO235" s="180"/>
      <c r="AP235" s="180"/>
      <c r="AQ235" s="180"/>
      <c r="AR235" s="180"/>
      <c r="AS235" s="180"/>
      <c r="AT235" s="180"/>
      <c r="AU235" s="180"/>
      <c r="AV235" s="180"/>
      <c r="AW235" s="180"/>
      <c r="AX235" s="180"/>
      <c r="AY235" s="180"/>
      <c r="AZ235" s="180"/>
      <c r="BA235" s="180">
        <v>25000</v>
      </c>
    </row>
    <row r="236" spans="1:53" x14ac:dyDescent="0.3">
      <c r="A236" s="193">
        <v>6</v>
      </c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  <c r="AB236" s="180"/>
      <c r="AC236" s="180"/>
      <c r="AD236" s="180"/>
      <c r="AE236" s="180"/>
      <c r="AF236" s="180"/>
      <c r="AG236" s="180"/>
      <c r="AH236" s="180"/>
      <c r="AI236" s="180"/>
      <c r="AJ236" s="180"/>
      <c r="AK236" s="180">
        <v>1187868</v>
      </c>
      <c r="AL236" s="180"/>
      <c r="AM236" s="180"/>
      <c r="AN236" s="180"/>
      <c r="AO236" s="180"/>
      <c r="AP236" s="180"/>
      <c r="AQ236" s="180"/>
      <c r="AR236" s="180"/>
      <c r="AS236" s="180"/>
      <c r="AT236" s="180"/>
      <c r="AU236" s="180">
        <v>10000</v>
      </c>
      <c r="AV236" s="180"/>
      <c r="AW236" s="180"/>
      <c r="AX236" s="180"/>
      <c r="AY236" s="180"/>
      <c r="AZ236" s="180"/>
      <c r="BA236" s="180">
        <v>1197868</v>
      </c>
    </row>
    <row r="237" spans="1:53" x14ac:dyDescent="0.3">
      <c r="A237" s="7" t="s">
        <v>161</v>
      </c>
      <c r="B237" s="180"/>
      <c r="C237" s="180"/>
      <c r="D237" s="180"/>
      <c r="E237" s="180"/>
      <c r="F237" s="180"/>
      <c r="G237" s="180"/>
      <c r="H237" s="180"/>
      <c r="I237" s="180"/>
      <c r="J237" s="180"/>
      <c r="K237" s="180">
        <v>425000</v>
      </c>
      <c r="L237" s="180"/>
      <c r="M237" s="180"/>
      <c r="N237" s="180">
        <v>100000</v>
      </c>
      <c r="O237" s="180"/>
      <c r="P237" s="180"/>
      <c r="Q237" s="180">
        <v>88779</v>
      </c>
      <c r="R237" s="180"/>
      <c r="S237" s="180"/>
      <c r="T237" s="180"/>
      <c r="U237" s="180"/>
      <c r="V237" s="180"/>
      <c r="W237" s="180"/>
      <c r="X237" s="180"/>
      <c r="Y237" s="180">
        <v>195000</v>
      </c>
      <c r="Z237" s="180"/>
      <c r="AA237" s="180"/>
      <c r="AB237" s="180"/>
      <c r="AC237" s="180"/>
      <c r="AD237" s="180"/>
      <c r="AE237" s="180"/>
      <c r="AF237" s="180">
        <v>80000</v>
      </c>
      <c r="AG237" s="180"/>
      <c r="AH237" s="180"/>
      <c r="AI237" s="180"/>
      <c r="AJ237" s="180"/>
      <c r="AK237" s="180">
        <v>419926</v>
      </c>
      <c r="AL237" s="180"/>
      <c r="AM237" s="180"/>
      <c r="AN237" s="180"/>
      <c r="AO237" s="180"/>
      <c r="AP237" s="180"/>
      <c r="AQ237" s="180"/>
      <c r="AR237" s="180"/>
      <c r="AS237" s="180"/>
      <c r="AT237" s="180">
        <v>30000</v>
      </c>
      <c r="AU237" s="180"/>
      <c r="AV237" s="180"/>
      <c r="AW237" s="180"/>
      <c r="AX237" s="180"/>
      <c r="AY237" s="180"/>
      <c r="AZ237" s="180"/>
      <c r="BA237" s="180">
        <v>1338705</v>
      </c>
    </row>
    <row r="238" spans="1:53" x14ac:dyDescent="0.3">
      <c r="A238" s="193">
        <v>1</v>
      </c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>
        <v>100000</v>
      </c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  <c r="AB238" s="180"/>
      <c r="AC238" s="180"/>
      <c r="AD238" s="180"/>
      <c r="AE238" s="180"/>
      <c r="AF238" s="180"/>
      <c r="AG238" s="180"/>
      <c r="AH238" s="180"/>
      <c r="AI238" s="180"/>
      <c r="AJ238" s="180"/>
      <c r="AK238" s="180"/>
      <c r="AL238" s="180"/>
      <c r="AM238" s="180"/>
      <c r="AN238" s="180"/>
      <c r="AO238" s="180"/>
      <c r="AP238" s="180"/>
      <c r="AQ238" s="180"/>
      <c r="AR238" s="180"/>
      <c r="AS238" s="180"/>
      <c r="AT238" s="180"/>
      <c r="AU238" s="180"/>
      <c r="AV238" s="180"/>
      <c r="AW238" s="180"/>
      <c r="AX238" s="180"/>
      <c r="AY238" s="180"/>
      <c r="AZ238" s="180"/>
      <c r="BA238" s="180">
        <v>100000</v>
      </c>
    </row>
    <row r="239" spans="1:53" x14ac:dyDescent="0.3">
      <c r="A239" s="193">
        <v>4</v>
      </c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>
        <v>195000</v>
      </c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0"/>
      <c r="AK239" s="180"/>
      <c r="AL239" s="180"/>
      <c r="AM239" s="180"/>
      <c r="AN239" s="180"/>
      <c r="AO239" s="180"/>
      <c r="AP239" s="180"/>
      <c r="AQ239" s="180"/>
      <c r="AR239" s="180"/>
      <c r="AS239" s="180"/>
      <c r="AT239" s="180"/>
      <c r="AU239" s="180"/>
      <c r="AV239" s="180"/>
      <c r="AW239" s="180"/>
      <c r="AX239" s="180"/>
      <c r="AY239" s="180"/>
      <c r="AZ239" s="180"/>
      <c r="BA239" s="180">
        <v>195000</v>
      </c>
    </row>
    <row r="240" spans="1:53" x14ac:dyDescent="0.3">
      <c r="A240" s="193">
        <v>5</v>
      </c>
      <c r="B240" s="180"/>
      <c r="C240" s="180"/>
      <c r="D240" s="180"/>
      <c r="E240" s="180"/>
      <c r="F240" s="180"/>
      <c r="G240" s="180"/>
      <c r="H240" s="180"/>
      <c r="I240" s="180"/>
      <c r="J240" s="180"/>
      <c r="K240" s="180">
        <v>425000</v>
      </c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  <c r="AA240" s="180"/>
      <c r="AB240" s="180"/>
      <c r="AC240" s="180"/>
      <c r="AD240" s="180"/>
      <c r="AE240" s="180"/>
      <c r="AF240" s="180">
        <v>80000</v>
      </c>
      <c r="AG240" s="180"/>
      <c r="AH240" s="180"/>
      <c r="AI240" s="180"/>
      <c r="AJ240" s="180"/>
      <c r="AK240" s="180"/>
      <c r="AL240" s="180"/>
      <c r="AM240" s="180"/>
      <c r="AN240" s="180"/>
      <c r="AO240" s="180"/>
      <c r="AP240" s="180"/>
      <c r="AQ240" s="180"/>
      <c r="AR240" s="180"/>
      <c r="AS240" s="180"/>
      <c r="AT240" s="180"/>
      <c r="AU240" s="180"/>
      <c r="AV240" s="180"/>
      <c r="AW240" s="180"/>
      <c r="AX240" s="180"/>
      <c r="AY240" s="180"/>
      <c r="AZ240" s="180"/>
      <c r="BA240" s="180">
        <v>505000</v>
      </c>
    </row>
    <row r="241" spans="1:53" x14ac:dyDescent="0.3">
      <c r="A241" s="193">
        <v>6</v>
      </c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>
        <v>88779</v>
      </c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  <c r="AB241" s="180"/>
      <c r="AC241" s="180"/>
      <c r="AD241" s="180"/>
      <c r="AE241" s="180"/>
      <c r="AF241" s="180"/>
      <c r="AG241" s="180"/>
      <c r="AH241" s="180"/>
      <c r="AI241" s="180"/>
      <c r="AJ241" s="180"/>
      <c r="AK241" s="180">
        <v>419926</v>
      </c>
      <c r="AL241" s="180"/>
      <c r="AM241" s="180"/>
      <c r="AN241" s="180"/>
      <c r="AO241" s="180"/>
      <c r="AP241" s="180"/>
      <c r="AQ241" s="180"/>
      <c r="AR241" s="180"/>
      <c r="AS241" s="180"/>
      <c r="AT241" s="180">
        <v>30000</v>
      </c>
      <c r="AU241" s="180"/>
      <c r="AV241" s="180"/>
      <c r="AW241" s="180"/>
      <c r="AX241" s="180"/>
      <c r="AY241" s="180"/>
      <c r="AZ241" s="180"/>
      <c r="BA241" s="180">
        <v>538705</v>
      </c>
    </row>
    <row r="242" spans="1:53" x14ac:dyDescent="0.3">
      <c r="A242" s="7" t="s">
        <v>163</v>
      </c>
      <c r="B242" s="180"/>
      <c r="C242" s="180"/>
      <c r="D242" s="180"/>
      <c r="E242" s="180"/>
      <c r="F242" s="180"/>
      <c r="G242" s="180"/>
      <c r="H242" s="180"/>
      <c r="I242" s="180"/>
      <c r="J242" s="180">
        <v>70000</v>
      </c>
      <c r="K242" s="180">
        <v>800000</v>
      </c>
      <c r="L242" s="180"/>
      <c r="M242" s="180"/>
      <c r="N242" s="180"/>
      <c r="O242" s="180"/>
      <c r="P242" s="180"/>
      <c r="Q242" s="180">
        <v>88779</v>
      </c>
      <c r="R242" s="180"/>
      <c r="S242" s="180"/>
      <c r="T242" s="180"/>
      <c r="U242" s="180"/>
      <c r="V242" s="180"/>
      <c r="W242" s="180"/>
      <c r="X242" s="180"/>
      <c r="Y242" s="180">
        <v>3000000</v>
      </c>
      <c r="Z242" s="180"/>
      <c r="AA242" s="180"/>
      <c r="AB242" s="180"/>
      <c r="AC242" s="180"/>
      <c r="AD242" s="180"/>
      <c r="AE242" s="180"/>
      <c r="AF242" s="180">
        <v>900000</v>
      </c>
      <c r="AG242" s="180"/>
      <c r="AH242" s="180"/>
      <c r="AI242" s="180"/>
      <c r="AJ242" s="180"/>
      <c r="AK242" s="180"/>
      <c r="AL242" s="180"/>
      <c r="AM242" s="180"/>
      <c r="AN242" s="180">
        <v>15930180</v>
      </c>
      <c r="AO242" s="180"/>
      <c r="AP242" s="180"/>
      <c r="AQ242" s="180"/>
      <c r="AR242" s="180"/>
      <c r="AS242" s="180"/>
      <c r="AT242" s="180">
        <v>1374000</v>
      </c>
      <c r="AU242" s="180"/>
      <c r="AV242" s="180"/>
      <c r="AW242" s="180"/>
      <c r="AX242" s="180"/>
      <c r="AY242" s="180"/>
      <c r="AZ242" s="180"/>
      <c r="BA242" s="180">
        <v>22162959</v>
      </c>
    </row>
    <row r="243" spans="1:53" x14ac:dyDescent="0.3">
      <c r="A243" s="193">
        <v>1</v>
      </c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>
        <v>3000000</v>
      </c>
      <c r="Z243" s="180"/>
      <c r="AA243" s="180"/>
      <c r="AB243" s="180"/>
      <c r="AC243" s="180"/>
      <c r="AD243" s="180"/>
      <c r="AE243" s="180"/>
      <c r="AF243" s="180">
        <v>900000</v>
      </c>
      <c r="AG243" s="180"/>
      <c r="AH243" s="180"/>
      <c r="AI243" s="180"/>
      <c r="AJ243" s="180"/>
      <c r="AK243" s="180"/>
      <c r="AL243" s="180"/>
      <c r="AM243" s="180"/>
      <c r="AN243" s="180"/>
      <c r="AO243" s="180"/>
      <c r="AP243" s="180"/>
      <c r="AQ243" s="180"/>
      <c r="AR243" s="180"/>
      <c r="AS243" s="180"/>
      <c r="AT243" s="180"/>
      <c r="AU243" s="180"/>
      <c r="AV243" s="180"/>
      <c r="AW243" s="180"/>
      <c r="AX243" s="180"/>
      <c r="AY243" s="180"/>
      <c r="AZ243" s="180"/>
      <c r="BA243" s="180">
        <v>3900000</v>
      </c>
    </row>
    <row r="244" spans="1:53" x14ac:dyDescent="0.3">
      <c r="A244" s="193">
        <v>2</v>
      </c>
      <c r="B244" s="180"/>
      <c r="C244" s="180"/>
      <c r="D244" s="180"/>
      <c r="E244" s="180"/>
      <c r="F244" s="180"/>
      <c r="G244" s="180"/>
      <c r="H244" s="180"/>
      <c r="I244" s="180"/>
      <c r="J244" s="180">
        <v>70000</v>
      </c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80"/>
      <c r="AE244" s="180"/>
      <c r="AF244" s="180"/>
      <c r="AG244" s="180"/>
      <c r="AH244" s="180"/>
      <c r="AI244" s="180"/>
      <c r="AJ244" s="180"/>
      <c r="AK244" s="180"/>
      <c r="AL244" s="180"/>
      <c r="AM244" s="180"/>
      <c r="AN244" s="180"/>
      <c r="AO244" s="180"/>
      <c r="AP244" s="180"/>
      <c r="AQ244" s="180"/>
      <c r="AR244" s="180"/>
      <c r="AS244" s="180"/>
      <c r="AT244" s="180"/>
      <c r="AU244" s="180"/>
      <c r="AV244" s="180"/>
      <c r="AW244" s="180"/>
      <c r="AX244" s="180"/>
      <c r="AY244" s="180"/>
      <c r="AZ244" s="180"/>
      <c r="BA244" s="180">
        <v>70000</v>
      </c>
    </row>
    <row r="245" spans="1:53" x14ac:dyDescent="0.3">
      <c r="A245" s="193">
        <v>5</v>
      </c>
      <c r="B245" s="180"/>
      <c r="C245" s="180"/>
      <c r="D245" s="180"/>
      <c r="E245" s="180"/>
      <c r="F245" s="180"/>
      <c r="G245" s="180"/>
      <c r="H245" s="180"/>
      <c r="I245" s="180"/>
      <c r="J245" s="180"/>
      <c r="K245" s="180">
        <v>800000</v>
      </c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  <c r="AA245" s="180"/>
      <c r="AB245" s="180"/>
      <c r="AC245" s="180"/>
      <c r="AD245" s="180"/>
      <c r="AE245" s="180"/>
      <c r="AF245" s="180"/>
      <c r="AG245" s="180"/>
      <c r="AH245" s="180"/>
      <c r="AI245" s="180"/>
      <c r="AJ245" s="180"/>
      <c r="AK245" s="180"/>
      <c r="AL245" s="180"/>
      <c r="AM245" s="180"/>
      <c r="AN245" s="180">
        <v>15930180</v>
      </c>
      <c r="AO245" s="180"/>
      <c r="AP245" s="180"/>
      <c r="AQ245" s="180"/>
      <c r="AR245" s="180"/>
      <c r="AS245" s="180"/>
      <c r="AT245" s="180"/>
      <c r="AU245" s="180"/>
      <c r="AV245" s="180"/>
      <c r="AW245" s="180"/>
      <c r="AX245" s="180"/>
      <c r="AY245" s="180"/>
      <c r="AZ245" s="180"/>
      <c r="BA245" s="180">
        <v>16730180</v>
      </c>
    </row>
    <row r="246" spans="1:53" x14ac:dyDescent="0.3">
      <c r="A246" s="193">
        <v>6</v>
      </c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>
        <v>88779</v>
      </c>
      <c r="R246" s="180"/>
      <c r="S246" s="180"/>
      <c r="T246" s="180"/>
      <c r="U246" s="180"/>
      <c r="V246" s="180"/>
      <c r="W246" s="180"/>
      <c r="X246" s="180"/>
      <c r="Y246" s="180"/>
      <c r="Z246" s="180"/>
      <c r="AA246" s="180"/>
      <c r="AB246" s="180"/>
      <c r="AC246" s="180"/>
      <c r="AD246" s="180"/>
      <c r="AE246" s="180"/>
      <c r="AF246" s="180"/>
      <c r="AG246" s="180"/>
      <c r="AH246" s="180"/>
      <c r="AI246" s="180"/>
      <c r="AJ246" s="180"/>
      <c r="AK246" s="180"/>
      <c r="AL246" s="180"/>
      <c r="AM246" s="180"/>
      <c r="AN246" s="180"/>
      <c r="AO246" s="180"/>
      <c r="AP246" s="180"/>
      <c r="AQ246" s="180"/>
      <c r="AR246" s="180"/>
      <c r="AS246" s="180"/>
      <c r="AT246" s="180">
        <v>1374000</v>
      </c>
      <c r="AU246" s="180"/>
      <c r="AV246" s="180"/>
      <c r="AW246" s="180"/>
      <c r="AX246" s="180"/>
      <c r="AY246" s="180"/>
      <c r="AZ246" s="180"/>
      <c r="BA246" s="180">
        <v>1462779</v>
      </c>
    </row>
    <row r="247" spans="1:53" x14ac:dyDescent="0.3">
      <c r="A247" s="7" t="s">
        <v>147</v>
      </c>
      <c r="B247" s="180"/>
      <c r="C247" s="180"/>
      <c r="D247" s="180"/>
      <c r="E247" s="180"/>
      <c r="F247" s="180"/>
      <c r="G247" s="180"/>
      <c r="H247" s="180"/>
      <c r="I247" s="180"/>
      <c r="J247" s="180"/>
      <c r="K247" s="180">
        <v>425000</v>
      </c>
      <c r="L247" s="180"/>
      <c r="M247" s="180"/>
      <c r="N247" s="180">
        <v>100000</v>
      </c>
      <c r="O247" s="180"/>
      <c r="P247" s="180"/>
      <c r="Q247" s="180">
        <v>88779</v>
      </c>
      <c r="R247" s="180"/>
      <c r="S247" s="180"/>
      <c r="T247" s="180"/>
      <c r="U247" s="180"/>
      <c r="V247" s="180"/>
      <c r="W247" s="180"/>
      <c r="X247" s="180"/>
      <c r="Y247" s="180">
        <v>204750</v>
      </c>
      <c r="Z247" s="180"/>
      <c r="AA247" s="180"/>
      <c r="AB247" s="180"/>
      <c r="AC247" s="180"/>
      <c r="AD247" s="180"/>
      <c r="AE247" s="180"/>
      <c r="AF247" s="180">
        <v>600000</v>
      </c>
      <c r="AG247" s="180"/>
      <c r="AH247" s="180"/>
      <c r="AI247" s="180"/>
      <c r="AJ247" s="180"/>
      <c r="AK247" s="180">
        <v>1095712</v>
      </c>
      <c r="AL247" s="180"/>
      <c r="AM247" s="180"/>
      <c r="AN247" s="180">
        <v>11500000</v>
      </c>
      <c r="AO247" s="180"/>
      <c r="AP247" s="180"/>
      <c r="AQ247" s="180">
        <v>210000</v>
      </c>
      <c r="AR247" s="180"/>
      <c r="AS247" s="180"/>
      <c r="AT247" s="180">
        <v>55000</v>
      </c>
      <c r="AU247" s="180"/>
      <c r="AV247" s="180"/>
      <c r="AW247" s="180"/>
      <c r="AX247" s="180"/>
      <c r="AY247" s="180"/>
      <c r="AZ247" s="180"/>
      <c r="BA247" s="180">
        <v>14279241</v>
      </c>
    </row>
    <row r="248" spans="1:53" x14ac:dyDescent="0.3">
      <c r="A248" s="193">
        <v>1</v>
      </c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>
        <v>100000</v>
      </c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  <c r="AA248" s="180"/>
      <c r="AB248" s="180"/>
      <c r="AC248" s="180"/>
      <c r="AD248" s="180"/>
      <c r="AE248" s="180"/>
      <c r="AF248" s="180"/>
      <c r="AG248" s="180"/>
      <c r="AH248" s="180"/>
      <c r="AI248" s="180"/>
      <c r="AJ248" s="180"/>
      <c r="AK248" s="180">
        <v>57881</v>
      </c>
      <c r="AL248" s="180"/>
      <c r="AM248" s="180"/>
      <c r="AN248" s="180">
        <v>11500000</v>
      </c>
      <c r="AO248" s="180"/>
      <c r="AP248" s="180"/>
      <c r="AQ248" s="180"/>
      <c r="AR248" s="180"/>
      <c r="AS248" s="180"/>
      <c r="AT248" s="180"/>
      <c r="AU248" s="180"/>
      <c r="AV248" s="180"/>
      <c r="AW248" s="180"/>
      <c r="AX248" s="180"/>
      <c r="AY248" s="180"/>
      <c r="AZ248" s="180"/>
      <c r="BA248" s="180">
        <v>11657881</v>
      </c>
    </row>
    <row r="249" spans="1:53" x14ac:dyDescent="0.3">
      <c r="A249" s="193">
        <v>3</v>
      </c>
      <c r="B249" s="180"/>
      <c r="C249" s="180"/>
      <c r="D249" s="180"/>
      <c r="E249" s="180"/>
      <c r="F249" s="180"/>
      <c r="G249" s="180"/>
      <c r="H249" s="180"/>
      <c r="I249" s="180"/>
      <c r="J249" s="180"/>
      <c r="K249" s="180">
        <v>425000</v>
      </c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  <c r="AC249" s="180"/>
      <c r="AD249" s="180"/>
      <c r="AE249" s="180"/>
      <c r="AF249" s="180"/>
      <c r="AG249" s="180"/>
      <c r="AH249" s="180"/>
      <c r="AI249" s="180"/>
      <c r="AJ249" s="180"/>
      <c r="AK249" s="180"/>
      <c r="AL249" s="180"/>
      <c r="AM249" s="180"/>
      <c r="AN249" s="180"/>
      <c r="AO249" s="180"/>
      <c r="AP249" s="180"/>
      <c r="AQ249" s="180"/>
      <c r="AR249" s="180"/>
      <c r="AS249" s="180"/>
      <c r="AT249" s="180"/>
      <c r="AU249" s="180"/>
      <c r="AV249" s="180"/>
      <c r="AW249" s="180"/>
      <c r="AX249" s="180"/>
      <c r="AY249" s="180"/>
      <c r="AZ249" s="180"/>
      <c r="BA249" s="180">
        <v>425000</v>
      </c>
    </row>
    <row r="250" spans="1:53" x14ac:dyDescent="0.3">
      <c r="A250" s="193">
        <v>5</v>
      </c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  <c r="AA250" s="180"/>
      <c r="AB250" s="180"/>
      <c r="AC250" s="180"/>
      <c r="AD250" s="180"/>
      <c r="AE250" s="180"/>
      <c r="AF250" s="180">
        <v>600000</v>
      </c>
      <c r="AG250" s="180"/>
      <c r="AH250" s="180"/>
      <c r="AI250" s="180"/>
      <c r="AJ250" s="180"/>
      <c r="AK250" s="180"/>
      <c r="AL250" s="180"/>
      <c r="AM250" s="180"/>
      <c r="AN250" s="180"/>
      <c r="AO250" s="180"/>
      <c r="AP250" s="180"/>
      <c r="AQ250" s="180"/>
      <c r="AR250" s="180"/>
      <c r="AS250" s="180"/>
      <c r="AT250" s="180"/>
      <c r="AU250" s="180"/>
      <c r="AV250" s="180"/>
      <c r="AW250" s="180"/>
      <c r="AX250" s="180"/>
      <c r="AY250" s="180"/>
      <c r="AZ250" s="180"/>
      <c r="BA250" s="180">
        <v>600000</v>
      </c>
    </row>
    <row r="251" spans="1:53" x14ac:dyDescent="0.3">
      <c r="A251" s="193">
        <v>6</v>
      </c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>
        <v>88779</v>
      </c>
      <c r="R251" s="180"/>
      <c r="S251" s="180"/>
      <c r="T251" s="180"/>
      <c r="U251" s="180"/>
      <c r="V251" s="180"/>
      <c r="W251" s="180"/>
      <c r="X251" s="180"/>
      <c r="Y251" s="180">
        <v>204750</v>
      </c>
      <c r="Z251" s="180"/>
      <c r="AA251" s="180"/>
      <c r="AB251" s="180"/>
      <c r="AC251" s="180"/>
      <c r="AD251" s="180"/>
      <c r="AE251" s="180"/>
      <c r="AF251" s="180"/>
      <c r="AG251" s="180"/>
      <c r="AH251" s="180"/>
      <c r="AI251" s="180"/>
      <c r="AJ251" s="180"/>
      <c r="AK251" s="180">
        <v>1037831</v>
      </c>
      <c r="AL251" s="180"/>
      <c r="AM251" s="180"/>
      <c r="AN251" s="180"/>
      <c r="AO251" s="180"/>
      <c r="AP251" s="180"/>
      <c r="AQ251" s="180">
        <v>210000</v>
      </c>
      <c r="AR251" s="180"/>
      <c r="AS251" s="180"/>
      <c r="AT251" s="180">
        <v>55000</v>
      </c>
      <c r="AU251" s="180"/>
      <c r="AV251" s="180"/>
      <c r="AW251" s="180"/>
      <c r="AX251" s="180"/>
      <c r="AY251" s="180"/>
      <c r="AZ251" s="180"/>
      <c r="BA251" s="180">
        <v>1596360</v>
      </c>
    </row>
    <row r="252" spans="1:53" x14ac:dyDescent="0.3">
      <c r="A252" s="7" t="s">
        <v>97</v>
      </c>
      <c r="B252" s="180"/>
      <c r="C252" s="180"/>
      <c r="D252" s="180"/>
      <c r="E252" s="180"/>
      <c r="F252" s="180"/>
      <c r="G252" s="180"/>
      <c r="H252" s="180"/>
      <c r="I252" s="180"/>
      <c r="J252" s="180"/>
      <c r="K252" s="180">
        <v>425000</v>
      </c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  <c r="AB252" s="180"/>
      <c r="AC252" s="180"/>
      <c r="AD252" s="180"/>
      <c r="AE252" s="180"/>
      <c r="AF252" s="180"/>
      <c r="AG252" s="180"/>
      <c r="AH252" s="180"/>
      <c r="AI252" s="180"/>
      <c r="AJ252" s="180"/>
      <c r="AK252" s="180"/>
      <c r="AL252" s="180"/>
      <c r="AM252" s="180"/>
      <c r="AN252" s="180">
        <v>6510441</v>
      </c>
      <c r="AO252" s="180"/>
      <c r="AP252" s="180"/>
      <c r="AQ252" s="180"/>
      <c r="AR252" s="180"/>
      <c r="AS252" s="180"/>
      <c r="AT252" s="180"/>
      <c r="AU252" s="180"/>
      <c r="AV252" s="180"/>
      <c r="AW252" s="180"/>
      <c r="AX252" s="180"/>
      <c r="AY252" s="180"/>
      <c r="AZ252" s="180"/>
      <c r="BA252" s="180">
        <v>6935441</v>
      </c>
    </row>
    <row r="253" spans="1:53" x14ac:dyDescent="0.3">
      <c r="A253" s="193">
        <v>2</v>
      </c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  <c r="AA253" s="180"/>
      <c r="AB253" s="180"/>
      <c r="AC253" s="180"/>
      <c r="AD253" s="180"/>
      <c r="AE253" s="180"/>
      <c r="AF253" s="180"/>
      <c r="AG253" s="180"/>
      <c r="AH253" s="180"/>
      <c r="AI253" s="180"/>
      <c r="AJ253" s="180"/>
      <c r="AK253" s="180"/>
      <c r="AL253" s="180"/>
      <c r="AM253" s="180"/>
      <c r="AN253" s="180">
        <v>6510441</v>
      </c>
      <c r="AO253" s="180"/>
      <c r="AP253" s="180"/>
      <c r="AQ253" s="180"/>
      <c r="AR253" s="180"/>
      <c r="AS253" s="180"/>
      <c r="AT253" s="180"/>
      <c r="AU253" s="180"/>
      <c r="AV253" s="180"/>
      <c r="AW253" s="180"/>
      <c r="AX253" s="180"/>
      <c r="AY253" s="180"/>
      <c r="AZ253" s="180"/>
      <c r="BA253" s="180">
        <v>6510441</v>
      </c>
    </row>
    <row r="254" spans="1:53" x14ac:dyDescent="0.3">
      <c r="A254" s="193">
        <v>3</v>
      </c>
      <c r="B254" s="180"/>
      <c r="C254" s="180"/>
      <c r="D254" s="180"/>
      <c r="E254" s="180"/>
      <c r="F254" s="180"/>
      <c r="G254" s="180"/>
      <c r="H254" s="180"/>
      <c r="I254" s="180"/>
      <c r="J254" s="180"/>
      <c r="K254" s="180">
        <v>425000</v>
      </c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  <c r="AA254" s="180"/>
      <c r="AB254" s="180"/>
      <c r="AC254" s="180"/>
      <c r="AD254" s="180"/>
      <c r="AE254" s="180"/>
      <c r="AF254" s="180"/>
      <c r="AG254" s="180"/>
      <c r="AH254" s="180"/>
      <c r="AI254" s="180"/>
      <c r="AJ254" s="180"/>
      <c r="AK254" s="180"/>
      <c r="AL254" s="180"/>
      <c r="AM254" s="180"/>
      <c r="AN254" s="180"/>
      <c r="AO254" s="180"/>
      <c r="AP254" s="180"/>
      <c r="AQ254" s="180"/>
      <c r="AR254" s="180"/>
      <c r="AS254" s="180"/>
      <c r="AT254" s="180"/>
      <c r="AU254" s="180"/>
      <c r="AV254" s="180"/>
      <c r="AW254" s="180"/>
      <c r="AX254" s="180"/>
      <c r="AY254" s="180"/>
      <c r="AZ254" s="180"/>
      <c r="BA254" s="180">
        <v>425000</v>
      </c>
    </row>
    <row r="255" spans="1:53" x14ac:dyDescent="0.3">
      <c r="A255" s="7" t="s">
        <v>129</v>
      </c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>
        <v>125000</v>
      </c>
      <c r="O255" s="180"/>
      <c r="P255" s="180"/>
      <c r="Q255" s="180">
        <v>88779</v>
      </c>
      <c r="R255" s="180"/>
      <c r="S255" s="180"/>
      <c r="T255" s="180"/>
      <c r="U255" s="180"/>
      <c r="V255" s="180"/>
      <c r="W255" s="180"/>
      <c r="X255" s="180"/>
      <c r="Y255" s="180"/>
      <c r="Z255" s="180"/>
      <c r="AA255" s="180"/>
      <c r="AB255" s="180"/>
      <c r="AC255" s="180"/>
      <c r="AD255" s="180"/>
      <c r="AE255" s="180"/>
      <c r="AF255" s="180"/>
      <c r="AG255" s="180"/>
      <c r="AH255" s="180"/>
      <c r="AI255" s="180"/>
      <c r="AJ255" s="180"/>
      <c r="AK255" s="180"/>
      <c r="AL255" s="180"/>
      <c r="AM255" s="180"/>
      <c r="AN255" s="180">
        <v>4646472</v>
      </c>
      <c r="AO255" s="180"/>
      <c r="AP255" s="180"/>
      <c r="AQ255" s="180"/>
      <c r="AR255" s="180"/>
      <c r="AS255" s="180"/>
      <c r="AT255" s="180"/>
      <c r="AU255" s="180"/>
      <c r="AV255" s="180"/>
      <c r="AW255" s="180"/>
      <c r="AX255" s="180"/>
      <c r="AY255" s="180"/>
      <c r="AZ255" s="180"/>
      <c r="BA255" s="180">
        <v>4860251</v>
      </c>
    </row>
    <row r="256" spans="1:53" x14ac:dyDescent="0.3">
      <c r="A256" s="193">
        <v>1</v>
      </c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>
        <v>125000</v>
      </c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  <c r="AA256" s="180"/>
      <c r="AB256" s="180"/>
      <c r="AC256" s="180"/>
      <c r="AD256" s="180"/>
      <c r="AE256" s="180"/>
      <c r="AF256" s="180"/>
      <c r="AG256" s="180"/>
      <c r="AH256" s="180"/>
      <c r="AI256" s="180"/>
      <c r="AJ256" s="180"/>
      <c r="AK256" s="180"/>
      <c r="AL256" s="180"/>
      <c r="AM256" s="180"/>
      <c r="AN256" s="180">
        <v>4646472</v>
      </c>
      <c r="AO256" s="180"/>
      <c r="AP256" s="180"/>
      <c r="AQ256" s="180"/>
      <c r="AR256" s="180"/>
      <c r="AS256" s="180"/>
      <c r="AT256" s="180"/>
      <c r="AU256" s="180"/>
      <c r="AV256" s="180"/>
      <c r="AW256" s="180"/>
      <c r="AX256" s="180"/>
      <c r="AY256" s="180"/>
      <c r="AZ256" s="180"/>
      <c r="BA256" s="180">
        <v>4771472</v>
      </c>
    </row>
    <row r="257" spans="1:53" x14ac:dyDescent="0.3">
      <c r="A257" s="193">
        <v>6</v>
      </c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>
        <v>88779</v>
      </c>
      <c r="R257" s="180"/>
      <c r="S257" s="180"/>
      <c r="T257" s="180"/>
      <c r="U257" s="180"/>
      <c r="V257" s="180"/>
      <c r="W257" s="180"/>
      <c r="X257" s="180"/>
      <c r="Y257" s="180"/>
      <c r="Z257" s="180"/>
      <c r="AA257" s="180"/>
      <c r="AB257" s="180"/>
      <c r="AC257" s="180"/>
      <c r="AD257" s="180"/>
      <c r="AE257" s="180"/>
      <c r="AF257" s="180"/>
      <c r="AG257" s="180"/>
      <c r="AH257" s="180"/>
      <c r="AI257" s="180"/>
      <c r="AJ257" s="180"/>
      <c r="AK257" s="180"/>
      <c r="AL257" s="180"/>
      <c r="AM257" s="180"/>
      <c r="AN257" s="180"/>
      <c r="AO257" s="180"/>
      <c r="AP257" s="180"/>
      <c r="AQ257" s="180"/>
      <c r="AR257" s="180"/>
      <c r="AS257" s="180"/>
      <c r="AT257" s="180"/>
      <c r="AU257" s="180"/>
      <c r="AV257" s="180"/>
      <c r="AW257" s="180"/>
      <c r="AX257" s="180"/>
      <c r="AY257" s="180"/>
      <c r="AZ257" s="180"/>
      <c r="BA257" s="180">
        <v>88779</v>
      </c>
    </row>
    <row r="258" spans="1:53" x14ac:dyDescent="0.3">
      <c r="A258" s="7" t="s">
        <v>392</v>
      </c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  <c r="AA258" s="180"/>
      <c r="AB258" s="180"/>
      <c r="AC258" s="180"/>
      <c r="AD258" s="180"/>
      <c r="AE258" s="180"/>
      <c r="AF258" s="180"/>
      <c r="AG258" s="180"/>
      <c r="AH258" s="180"/>
      <c r="AI258" s="180"/>
      <c r="AJ258" s="180"/>
      <c r="AK258" s="180"/>
      <c r="AL258" s="180"/>
      <c r="AM258" s="180"/>
      <c r="AN258" s="180">
        <v>760236</v>
      </c>
      <c r="AO258" s="180"/>
      <c r="AP258" s="180"/>
      <c r="AQ258" s="180"/>
      <c r="AR258" s="180"/>
      <c r="AS258" s="180"/>
      <c r="AT258" s="180"/>
      <c r="AU258" s="180"/>
      <c r="AV258" s="180"/>
      <c r="AW258" s="180"/>
      <c r="AX258" s="180"/>
      <c r="AY258" s="180"/>
      <c r="AZ258" s="180"/>
      <c r="BA258" s="180">
        <v>760236</v>
      </c>
    </row>
    <row r="259" spans="1:53" x14ac:dyDescent="0.3">
      <c r="A259" s="193">
        <v>1</v>
      </c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  <c r="AB259" s="180"/>
      <c r="AC259" s="180"/>
      <c r="AD259" s="180"/>
      <c r="AE259" s="180"/>
      <c r="AF259" s="180"/>
      <c r="AG259" s="180"/>
      <c r="AH259" s="180"/>
      <c r="AI259" s="180"/>
      <c r="AJ259" s="180"/>
      <c r="AK259" s="180"/>
      <c r="AL259" s="180"/>
      <c r="AM259" s="180"/>
      <c r="AN259" s="180">
        <v>760236</v>
      </c>
      <c r="AO259" s="180"/>
      <c r="AP259" s="180"/>
      <c r="AQ259" s="180"/>
      <c r="AR259" s="180"/>
      <c r="AS259" s="180"/>
      <c r="AT259" s="180"/>
      <c r="AU259" s="180"/>
      <c r="AV259" s="180"/>
      <c r="AW259" s="180"/>
      <c r="AX259" s="180"/>
      <c r="AY259" s="180"/>
      <c r="AZ259" s="180"/>
      <c r="BA259" s="180">
        <v>760236</v>
      </c>
    </row>
    <row r="260" spans="1:53" x14ac:dyDescent="0.3">
      <c r="A260" s="7" t="s">
        <v>164</v>
      </c>
      <c r="B260" s="180"/>
      <c r="C260" s="180"/>
      <c r="D260" s="180"/>
      <c r="E260" s="180"/>
      <c r="F260" s="180">
        <v>60000</v>
      </c>
      <c r="G260" s="180"/>
      <c r="H260" s="180">
        <v>2500000</v>
      </c>
      <c r="I260" s="180">
        <v>50000</v>
      </c>
      <c r="J260" s="180">
        <v>400000</v>
      </c>
      <c r="K260" s="180">
        <v>1100000</v>
      </c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>
        <v>25000</v>
      </c>
      <c r="X260" s="180"/>
      <c r="Y260" s="180">
        <v>2200000</v>
      </c>
      <c r="Z260" s="180"/>
      <c r="AA260" s="180"/>
      <c r="AB260" s="180"/>
      <c r="AC260" s="180"/>
      <c r="AD260" s="180"/>
      <c r="AE260" s="180"/>
      <c r="AF260" s="180">
        <v>400000</v>
      </c>
      <c r="AG260" s="180"/>
      <c r="AH260" s="180"/>
      <c r="AI260" s="180"/>
      <c r="AJ260" s="180"/>
      <c r="AK260" s="180"/>
      <c r="AL260" s="180"/>
      <c r="AM260" s="180"/>
      <c r="AN260" s="180">
        <v>9000000</v>
      </c>
      <c r="AO260" s="180"/>
      <c r="AP260" s="180"/>
      <c r="AQ260" s="180"/>
      <c r="AR260" s="180"/>
      <c r="AS260" s="180"/>
      <c r="AT260" s="180"/>
      <c r="AU260" s="180"/>
      <c r="AV260" s="180"/>
      <c r="AW260" s="180"/>
      <c r="AX260" s="180"/>
      <c r="AY260" s="180"/>
      <c r="AZ260" s="180"/>
      <c r="BA260" s="180">
        <v>15735000</v>
      </c>
    </row>
    <row r="261" spans="1:53" x14ac:dyDescent="0.3">
      <c r="A261" s="193">
        <v>1</v>
      </c>
      <c r="B261" s="180"/>
      <c r="C261" s="180"/>
      <c r="D261" s="180"/>
      <c r="E261" s="180"/>
      <c r="F261" s="180"/>
      <c r="G261" s="180"/>
      <c r="H261" s="180"/>
      <c r="I261" s="180"/>
      <c r="J261" s="180"/>
      <c r="K261" s="180">
        <v>800000</v>
      </c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>
        <v>2200000</v>
      </c>
      <c r="Z261" s="180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  <c r="AS261" s="180"/>
      <c r="AT261" s="180"/>
      <c r="AU261" s="180"/>
      <c r="AV261" s="180"/>
      <c r="AW261" s="180"/>
      <c r="AX261" s="180"/>
      <c r="AY261" s="180"/>
      <c r="AZ261" s="180"/>
      <c r="BA261" s="180">
        <v>3000000</v>
      </c>
    </row>
    <row r="262" spans="1:53" x14ac:dyDescent="0.3">
      <c r="A262" s="193">
        <v>2</v>
      </c>
      <c r="B262" s="180"/>
      <c r="C262" s="180"/>
      <c r="D262" s="180"/>
      <c r="E262" s="180"/>
      <c r="F262" s="180"/>
      <c r="G262" s="180"/>
      <c r="H262" s="180"/>
      <c r="I262" s="180">
        <v>25000</v>
      </c>
      <c r="J262" s="180">
        <v>100000</v>
      </c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  <c r="AA262" s="180"/>
      <c r="AB262" s="180"/>
      <c r="AC262" s="180"/>
      <c r="AD262" s="180"/>
      <c r="AE262" s="180"/>
      <c r="AF262" s="180"/>
      <c r="AG262" s="180"/>
      <c r="AH262" s="180"/>
      <c r="AI262" s="180"/>
      <c r="AJ262" s="180"/>
      <c r="AK262" s="180"/>
      <c r="AL262" s="180"/>
      <c r="AM262" s="180"/>
      <c r="AN262" s="180"/>
      <c r="AO262" s="180"/>
      <c r="AP262" s="180"/>
      <c r="AQ262" s="180"/>
      <c r="AR262" s="180"/>
      <c r="AS262" s="180"/>
      <c r="AT262" s="180"/>
      <c r="AU262" s="180"/>
      <c r="AV262" s="180"/>
      <c r="AW262" s="180"/>
      <c r="AX262" s="180"/>
      <c r="AY262" s="180"/>
      <c r="AZ262" s="180"/>
      <c r="BA262" s="180">
        <v>125000</v>
      </c>
    </row>
    <row r="263" spans="1:53" x14ac:dyDescent="0.3">
      <c r="A263" s="193">
        <v>3</v>
      </c>
      <c r="B263" s="180"/>
      <c r="C263" s="180"/>
      <c r="D263" s="180"/>
      <c r="E263" s="180"/>
      <c r="F263" s="180"/>
      <c r="G263" s="180"/>
      <c r="H263" s="180"/>
      <c r="I263" s="180">
        <v>25000</v>
      </c>
      <c r="J263" s="180">
        <v>250000</v>
      </c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>
        <v>25000</v>
      </c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0"/>
      <c r="AZ263" s="180"/>
      <c r="BA263" s="180">
        <v>300000</v>
      </c>
    </row>
    <row r="264" spans="1:53" x14ac:dyDescent="0.3">
      <c r="A264" s="193">
        <v>4</v>
      </c>
      <c r="B264" s="180"/>
      <c r="C264" s="180"/>
      <c r="D264" s="180"/>
      <c r="E264" s="180"/>
      <c r="F264" s="180">
        <v>60000</v>
      </c>
      <c r="G264" s="180"/>
      <c r="H264" s="180"/>
      <c r="I264" s="180"/>
      <c r="J264" s="180">
        <v>50000</v>
      </c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  <c r="AA264" s="180"/>
      <c r="AB264" s="180"/>
      <c r="AC264" s="180"/>
      <c r="AD264" s="180"/>
      <c r="AE264" s="180"/>
      <c r="AF264" s="180"/>
      <c r="AG264" s="180"/>
      <c r="AH264" s="180"/>
      <c r="AI264" s="180"/>
      <c r="AJ264" s="180"/>
      <c r="AK264" s="180"/>
      <c r="AL264" s="180"/>
      <c r="AM264" s="180"/>
      <c r="AN264" s="180"/>
      <c r="AO264" s="180"/>
      <c r="AP264" s="180"/>
      <c r="AQ264" s="180"/>
      <c r="AR264" s="180"/>
      <c r="AS264" s="180"/>
      <c r="AT264" s="180"/>
      <c r="AU264" s="180"/>
      <c r="AV264" s="180"/>
      <c r="AW264" s="180"/>
      <c r="AX264" s="180"/>
      <c r="AY264" s="180"/>
      <c r="AZ264" s="180"/>
      <c r="BA264" s="180">
        <v>110000</v>
      </c>
    </row>
    <row r="265" spans="1:53" x14ac:dyDescent="0.3">
      <c r="A265" s="193">
        <v>5</v>
      </c>
      <c r="B265" s="180"/>
      <c r="C265" s="180"/>
      <c r="D265" s="180"/>
      <c r="E265" s="180"/>
      <c r="F265" s="180"/>
      <c r="G265" s="180"/>
      <c r="H265" s="180"/>
      <c r="I265" s="180"/>
      <c r="J265" s="180"/>
      <c r="K265" s="180">
        <v>300000</v>
      </c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  <c r="AA265" s="180"/>
      <c r="AB265" s="180"/>
      <c r="AC265" s="180"/>
      <c r="AD265" s="180"/>
      <c r="AE265" s="180"/>
      <c r="AF265" s="180">
        <v>400000</v>
      </c>
      <c r="AG265" s="180"/>
      <c r="AH265" s="180"/>
      <c r="AI265" s="180"/>
      <c r="AJ265" s="180"/>
      <c r="AK265" s="180"/>
      <c r="AL265" s="180"/>
      <c r="AM265" s="180"/>
      <c r="AN265" s="180">
        <v>9000000</v>
      </c>
      <c r="AO265" s="180"/>
      <c r="AP265" s="180"/>
      <c r="AQ265" s="180"/>
      <c r="AR265" s="180"/>
      <c r="AS265" s="180"/>
      <c r="AT265" s="180"/>
      <c r="AU265" s="180"/>
      <c r="AV265" s="180"/>
      <c r="AW265" s="180"/>
      <c r="AX265" s="180"/>
      <c r="AY265" s="180"/>
      <c r="AZ265" s="180"/>
      <c r="BA265" s="180">
        <v>9700000</v>
      </c>
    </row>
    <row r="266" spans="1:53" x14ac:dyDescent="0.3">
      <c r="A266" s="193">
        <v>6</v>
      </c>
      <c r="B266" s="180"/>
      <c r="C266" s="180"/>
      <c r="D266" s="180"/>
      <c r="E266" s="180"/>
      <c r="F266" s="180"/>
      <c r="G266" s="180"/>
      <c r="H266" s="180">
        <v>2500000</v>
      </c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  <c r="AA266" s="180"/>
      <c r="AB266" s="180"/>
      <c r="AC266" s="180"/>
      <c r="AD266" s="180"/>
      <c r="AE266" s="180"/>
      <c r="AF266" s="180"/>
      <c r="AG266" s="180"/>
      <c r="AH266" s="180"/>
      <c r="AI266" s="180"/>
      <c r="AJ266" s="180"/>
      <c r="AK266" s="180"/>
      <c r="AL266" s="180"/>
      <c r="AM266" s="180"/>
      <c r="AN266" s="180"/>
      <c r="AO266" s="180"/>
      <c r="AP266" s="180"/>
      <c r="AQ266" s="180"/>
      <c r="AR266" s="180"/>
      <c r="AS266" s="180"/>
      <c r="AT266" s="180"/>
      <c r="AU266" s="180"/>
      <c r="AV266" s="180"/>
      <c r="AW266" s="180"/>
      <c r="AX266" s="180"/>
      <c r="AY266" s="180"/>
      <c r="AZ266" s="180"/>
      <c r="BA266" s="180">
        <v>2500000</v>
      </c>
    </row>
    <row r="267" spans="1:53" x14ac:dyDescent="0.3">
      <c r="A267" s="7" t="s">
        <v>154</v>
      </c>
      <c r="B267" s="180"/>
      <c r="C267" s="180"/>
      <c r="D267" s="180"/>
      <c r="E267" s="180"/>
      <c r="F267" s="180"/>
      <c r="G267" s="180"/>
      <c r="H267" s="180">
        <v>100000</v>
      </c>
      <c r="I267" s="180"/>
      <c r="J267" s="180"/>
      <c r="K267" s="180">
        <v>800000</v>
      </c>
      <c r="L267" s="180"/>
      <c r="M267" s="180"/>
      <c r="N267" s="180">
        <v>150000</v>
      </c>
      <c r="O267" s="180"/>
      <c r="P267" s="180"/>
      <c r="Q267" s="180"/>
      <c r="R267" s="180"/>
      <c r="S267" s="180"/>
      <c r="T267" s="180"/>
      <c r="U267" s="180"/>
      <c r="V267" s="180"/>
      <c r="W267" s="180">
        <v>750000</v>
      </c>
      <c r="X267" s="180"/>
      <c r="Y267" s="180">
        <v>993880</v>
      </c>
      <c r="Z267" s="180"/>
      <c r="AA267" s="180"/>
      <c r="AB267" s="180"/>
      <c r="AC267" s="180">
        <v>30000</v>
      </c>
      <c r="AD267" s="180"/>
      <c r="AE267" s="180"/>
      <c r="AF267" s="180"/>
      <c r="AG267" s="180"/>
      <c r="AH267" s="180"/>
      <c r="AI267" s="180"/>
      <c r="AJ267" s="180"/>
      <c r="AK267" s="180">
        <v>1086115</v>
      </c>
      <c r="AL267" s="180"/>
      <c r="AM267" s="180"/>
      <c r="AN267" s="180"/>
      <c r="AO267" s="180"/>
      <c r="AP267" s="180"/>
      <c r="AQ267" s="180"/>
      <c r="AR267" s="180"/>
      <c r="AS267" s="180"/>
      <c r="AT267" s="180">
        <v>300000</v>
      </c>
      <c r="AU267" s="180"/>
      <c r="AV267" s="180"/>
      <c r="AW267" s="180"/>
      <c r="AX267" s="180"/>
      <c r="AY267" s="180"/>
      <c r="AZ267" s="180"/>
      <c r="BA267" s="180">
        <v>4209995</v>
      </c>
    </row>
    <row r="268" spans="1:53" x14ac:dyDescent="0.3">
      <c r="A268" s="193">
        <v>1</v>
      </c>
      <c r="B268" s="180"/>
      <c r="C268" s="180"/>
      <c r="D268" s="180"/>
      <c r="E268" s="180"/>
      <c r="F268" s="180"/>
      <c r="G268" s="180"/>
      <c r="H268" s="180">
        <v>100000</v>
      </c>
      <c r="I268" s="180"/>
      <c r="J268" s="180"/>
      <c r="K268" s="180"/>
      <c r="L268" s="180"/>
      <c r="M268" s="180"/>
      <c r="N268" s="180">
        <v>150000</v>
      </c>
      <c r="O268" s="180"/>
      <c r="P268" s="180"/>
      <c r="Q268" s="180"/>
      <c r="R268" s="180"/>
      <c r="S268" s="180"/>
      <c r="T268" s="180"/>
      <c r="U268" s="180"/>
      <c r="V268" s="180"/>
      <c r="W268" s="180">
        <v>50000</v>
      </c>
      <c r="X268" s="180"/>
      <c r="Y268" s="180">
        <v>493880</v>
      </c>
      <c r="Z268" s="180"/>
      <c r="AA268" s="180"/>
      <c r="AB268" s="180"/>
      <c r="AC268" s="180"/>
      <c r="AD268" s="180"/>
      <c r="AE268" s="180"/>
      <c r="AF268" s="180"/>
      <c r="AG268" s="180"/>
      <c r="AH268" s="180"/>
      <c r="AI268" s="180"/>
      <c r="AJ268" s="180"/>
      <c r="AK268" s="180">
        <v>1086115</v>
      </c>
      <c r="AL268" s="180"/>
      <c r="AM268" s="180"/>
      <c r="AN268" s="180"/>
      <c r="AO268" s="180"/>
      <c r="AP268" s="180"/>
      <c r="AQ268" s="180"/>
      <c r="AR268" s="180"/>
      <c r="AS268" s="180"/>
      <c r="AT268" s="180"/>
      <c r="AU268" s="180"/>
      <c r="AV268" s="180"/>
      <c r="AW268" s="180"/>
      <c r="AX268" s="180"/>
      <c r="AY268" s="180"/>
      <c r="AZ268" s="180"/>
      <c r="BA268" s="180">
        <v>1879995</v>
      </c>
    </row>
    <row r="269" spans="1:53" x14ac:dyDescent="0.3">
      <c r="A269" s="193">
        <v>2</v>
      </c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>
        <v>700000</v>
      </c>
      <c r="X269" s="180"/>
      <c r="Y269" s="180"/>
      <c r="Z269" s="180"/>
      <c r="AA269" s="180"/>
      <c r="AB269" s="180"/>
      <c r="AC269" s="180"/>
      <c r="AD269" s="180"/>
      <c r="AE269" s="180"/>
      <c r="AF269" s="180"/>
      <c r="AG269" s="180"/>
      <c r="AH269" s="180"/>
      <c r="AI269" s="180"/>
      <c r="AJ269" s="180"/>
      <c r="AK269" s="180"/>
      <c r="AL269" s="180"/>
      <c r="AM269" s="180"/>
      <c r="AN269" s="180"/>
      <c r="AO269" s="180"/>
      <c r="AP269" s="180"/>
      <c r="AQ269" s="180"/>
      <c r="AR269" s="180"/>
      <c r="AS269" s="180"/>
      <c r="AT269" s="180"/>
      <c r="AU269" s="180"/>
      <c r="AV269" s="180"/>
      <c r="AW269" s="180"/>
      <c r="AX269" s="180"/>
      <c r="AY269" s="180"/>
      <c r="AZ269" s="180"/>
      <c r="BA269" s="180">
        <v>700000</v>
      </c>
    </row>
    <row r="270" spans="1:53" x14ac:dyDescent="0.3">
      <c r="A270" s="193">
        <v>3</v>
      </c>
      <c r="B270" s="180"/>
      <c r="C270" s="180"/>
      <c r="D270" s="180"/>
      <c r="E270" s="180"/>
      <c r="F270" s="180"/>
      <c r="G270" s="180"/>
      <c r="H270" s="180"/>
      <c r="I270" s="180"/>
      <c r="J270" s="180"/>
      <c r="K270" s="180">
        <v>800000</v>
      </c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  <c r="AA270" s="180"/>
      <c r="AB270" s="180"/>
      <c r="AC270" s="180">
        <v>30000</v>
      </c>
      <c r="AD270" s="180"/>
      <c r="AE270" s="180"/>
      <c r="AF270" s="180"/>
      <c r="AG270" s="180"/>
      <c r="AH270" s="180"/>
      <c r="AI270" s="180"/>
      <c r="AJ270" s="180"/>
      <c r="AK270" s="180"/>
      <c r="AL270" s="180"/>
      <c r="AM270" s="180"/>
      <c r="AN270" s="180"/>
      <c r="AO270" s="180"/>
      <c r="AP270" s="180"/>
      <c r="AQ270" s="180"/>
      <c r="AR270" s="180"/>
      <c r="AS270" s="180"/>
      <c r="AT270" s="180"/>
      <c r="AU270" s="180"/>
      <c r="AV270" s="180"/>
      <c r="AW270" s="180"/>
      <c r="AX270" s="180"/>
      <c r="AY270" s="180"/>
      <c r="AZ270" s="180"/>
      <c r="BA270" s="180">
        <v>830000</v>
      </c>
    </row>
    <row r="271" spans="1:53" x14ac:dyDescent="0.3">
      <c r="A271" s="193">
        <v>6</v>
      </c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>
        <v>500000</v>
      </c>
      <c r="Z271" s="180"/>
      <c r="AA271" s="180"/>
      <c r="AB271" s="180"/>
      <c r="AC271" s="180"/>
      <c r="AD271" s="180"/>
      <c r="AE271" s="180"/>
      <c r="AF271" s="180"/>
      <c r="AG271" s="180"/>
      <c r="AH271" s="180"/>
      <c r="AI271" s="180"/>
      <c r="AJ271" s="180"/>
      <c r="AK271" s="180"/>
      <c r="AL271" s="180"/>
      <c r="AM271" s="180"/>
      <c r="AN271" s="180"/>
      <c r="AO271" s="180"/>
      <c r="AP271" s="180"/>
      <c r="AQ271" s="180"/>
      <c r="AR271" s="180"/>
      <c r="AS271" s="180"/>
      <c r="AT271" s="180">
        <v>300000</v>
      </c>
      <c r="AU271" s="180"/>
      <c r="AV271" s="180"/>
      <c r="AW271" s="180"/>
      <c r="AX271" s="180"/>
      <c r="AY271" s="180"/>
      <c r="AZ271" s="180"/>
      <c r="BA271" s="180">
        <v>800000</v>
      </c>
    </row>
    <row r="272" spans="1:53" x14ac:dyDescent="0.3">
      <c r="A272" s="7" t="s">
        <v>153</v>
      </c>
      <c r="B272" s="180"/>
      <c r="C272" s="180"/>
      <c r="D272" s="180"/>
      <c r="E272" s="180"/>
      <c r="F272" s="180"/>
      <c r="G272" s="180"/>
      <c r="H272" s="180"/>
      <c r="I272" s="180"/>
      <c r="J272" s="180">
        <v>50000</v>
      </c>
      <c r="K272" s="180">
        <v>650000</v>
      </c>
      <c r="L272" s="180"/>
      <c r="M272" s="180"/>
      <c r="N272" s="180">
        <v>125000</v>
      </c>
      <c r="O272" s="180"/>
      <c r="P272" s="180"/>
      <c r="Q272" s="180"/>
      <c r="R272" s="180"/>
      <c r="S272" s="180"/>
      <c r="T272" s="180"/>
      <c r="U272" s="180"/>
      <c r="V272" s="180"/>
      <c r="W272" s="180">
        <v>860000</v>
      </c>
      <c r="X272" s="180"/>
      <c r="Y272" s="180"/>
      <c r="Z272" s="180"/>
      <c r="AA272" s="180"/>
      <c r="AB272" s="180"/>
      <c r="AC272" s="180"/>
      <c r="AD272" s="180"/>
      <c r="AE272" s="180"/>
      <c r="AF272" s="180"/>
      <c r="AG272" s="180"/>
      <c r="AH272" s="180"/>
      <c r="AI272" s="180"/>
      <c r="AJ272" s="180"/>
      <c r="AK272" s="180"/>
      <c r="AL272" s="180"/>
      <c r="AM272" s="180"/>
      <c r="AN272" s="180"/>
      <c r="AO272" s="180"/>
      <c r="AP272" s="180"/>
      <c r="AQ272" s="180"/>
      <c r="AR272" s="180"/>
      <c r="AS272" s="180"/>
      <c r="AT272" s="180">
        <v>166000</v>
      </c>
      <c r="AU272" s="180"/>
      <c r="AV272" s="180"/>
      <c r="AW272" s="180"/>
      <c r="AX272" s="180"/>
      <c r="AY272" s="180"/>
      <c r="AZ272" s="180"/>
      <c r="BA272" s="180">
        <v>1851000</v>
      </c>
    </row>
    <row r="273" spans="1:53" x14ac:dyDescent="0.3">
      <c r="A273" s="193">
        <v>1</v>
      </c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>
        <v>125000</v>
      </c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  <c r="AA273" s="180"/>
      <c r="AB273" s="180"/>
      <c r="AC273" s="180"/>
      <c r="AD273" s="180"/>
      <c r="AE273" s="180"/>
      <c r="AF273" s="180"/>
      <c r="AG273" s="180"/>
      <c r="AH273" s="180"/>
      <c r="AI273" s="180"/>
      <c r="AJ273" s="180"/>
      <c r="AK273" s="180"/>
      <c r="AL273" s="180"/>
      <c r="AM273" s="180"/>
      <c r="AN273" s="180"/>
      <c r="AO273" s="180"/>
      <c r="AP273" s="180"/>
      <c r="AQ273" s="180"/>
      <c r="AR273" s="180"/>
      <c r="AS273" s="180"/>
      <c r="AT273" s="180"/>
      <c r="AU273" s="180"/>
      <c r="AV273" s="180"/>
      <c r="AW273" s="180"/>
      <c r="AX273" s="180"/>
      <c r="AY273" s="180"/>
      <c r="AZ273" s="180"/>
      <c r="BA273" s="180">
        <v>125000</v>
      </c>
    </row>
    <row r="274" spans="1:53" x14ac:dyDescent="0.3">
      <c r="A274" s="193">
        <v>2</v>
      </c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>
        <v>860000</v>
      </c>
      <c r="X274" s="180"/>
      <c r="Y274" s="180"/>
      <c r="Z274" s="180"/>
      <c r="AA274" s="180"/>
      <c r="AB274" s="180"/>
      <c r="AC274" s="180"/>
      <c r="AD274" s="180"/>
      <c r="AE274" s="180"/>
      <c r="AF274" s="180"/>
      <c r="AG274" s="180"/>
      <c r="AH274" s="180"/>
      <c r="AI274" s="180"/>
      <c r="AJ274" s="180"/>
      <c r="AK274" s="180"/>
      <c r="AL274" s="180"/>
      <c r="AM274" s="180"/>
      <c r="AN274" s="180"/>
      <c r="AO274" s="180"/>
      <c r="AP274" s="180"/>
      <c r="AQ274" s="180"/>
      <c r="AR274" s="180"/>
      <c r="AS274" s="180"/>
      <c r="AT274" s="180"/>
      <c r="AU274" s="180"/>
      <c r="AV274" s="180"/>
      <c r="AW274" s="180"/>
      <c r="AX274" s="180"/>
      <c r="AY274" s="180"/>
      <c r="AZ274" s="180"/>
      <c r="BA274" s="180">
        <v>860000</v>
      </c>
    </row>
    <row r="275" spans="1:53" x14ac:dyDescent="0.3">
      <c r="A275" s="193">
        <v>3</v>
      </c>
      <c r="B275" s="180"/>
      <c r="C275" s="180"/>
      <c r="D275" s="180"/>
      <c r="E275" s="180"/>
      <c r="F275" s="180"/>
      <c r="G275" s="180"/>
      <c r="H275" s="180"/>
      <c r="I275" s="180"/>
      <c r="J275" s="180"/>
      <c r="K275" s="180">
        <v>650000</v>
      </c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  <c r="AA275" s="180"/>
      <c r="AB275" s="180"/>
      <c r="AC275" s="180"/>
      <c r="AD275" s="180"/>
      <c r="AE275" s="180"/>
      <c r="AF275" s="180"/>
      <c r="AG275" s="180"/>
      <c r="AH275" s="180"/>
      <c r="AI275" s="180"/>
      <c r="AJ275" s="180"/>
      <c r="AK275" s="180"/>
      <c r="AL275" s="180"/>
      <c r="AM275" s="180"/>
      <c r="AN275" s="180"/>
      <c r="AO275" s="180"/>
      <c r="AP275" s="180"/>
      <c r="AQ275" s="180"/>
      <c r="AR275" s="180"/>
      <c r="AS275" s="180"/>
      <c r="AT275" s="180"/>
      <c r="AU275" s="180"/>
      <c r="AV275" s="180"/>
      <c r="AW275" s="180"/>
      <c r="AX275" s="180"/>
      <c r="AY275" s="180"/>
      <c r="AZ275" s="180"/>
      <c r="BA275" s="180">
        <v>650000</v>
      </c>
    </row>
    <row r="276" spans="1:53" x14ac:dyDescent="0.3">
      <c r="A276" s="193">
        <v>4</v>
      </c>
      <c r="B276" s="180"/>
      <c r="C276" s="180"/>
      <c r="D276" s="180"/>
      <c r="E276" s="180"/>
      <c r="F276" s="180"/>
      <c r="G276" s="180"/>
      <c r="H276" s="180"/>
      <c r="I276" s="180"/>
      <c r="J276" s="180">
        <v>50000</v>
      </c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  <c r="AA276" s="180"/>
      <c r="AB276" s="180"/>
      <c r="AC276" s="180"/>
      <c r="AD276" s="180"/>
      <c r="AE276" s="180"/>
      <c r="AF276" s="180"/>
      <c r="AG276" s="180"/>
      <c r="AH276" s="180"/>
      <c r="AI276" s="180"/>
      <c r="AJ276" s="180"/>
      <c r="AK276" s="180"/>
      <c r="AL276" s="180"/>
      <c r="AM276" s="180"/>
      <c r="AN276" s="180"/>
      <c r="AO276" s="180"/>
      <c r="AP276" s="180"/>
      <c r="AQ276" s="180"/>
      <c r="AR276" s="180"/>
      <c r="AS276" s="180"/>
      <c r="AT276" s="180"/>
      <c r="AU276" s="180"/>
      <c r="AV276" s="180"/>
      <c r="AW276" s="180"/>
      <c r="AX276" s="180"/>
      <c r="AY276" s="180"/>
      <c r="AZ276" s="180"/>
      <c r="BA276" s="180">
        <v>50000</v>
      </c>
    </row>
    <row r="277" spans="1:53" x14ac:dyDescent="0.3">
      <c r="A277" s="193">
        <v>6</v>
      </c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  <c r="AA277" s="180"/>
      <c r="AB277" s="180"/>
      <c r="AC277" s="180"/>
      <c r="AD277" s="180"/>
      <c r="AE277" s="180"/>
      <c r="AF277" s="180"/>
      <c r="AG277" s="180"/>
      <c r="AH277" s="180"/>
      <c r="AI277" s="180"/>
      <c r="AJ277" s="180"/>
      <c r="AK277" s="180"/>
      <c r="AL277" s="180"/>
      <c r="AM277" s="180"/>
      <c r="AN277" s="180"/>
      <c r="AO277" s="180"/>
      <c r="AP277" s="180"/>
      <c r="AQ277" s="180"/>
      <c r="AR277" s="180"/>
      <c r="AS277" s="180"/>
      <c r="AT277" s="180">
        <v>166000</v>
      </c>
      <c r="AU277" s="180"/>
      <c r="AV277" s="180"/>
      <c r="AW277" s="180"/>
      <c r="AX277" s="180"/>
      <c r="AY277" s="180"/>
      <c r="AZ277" s="180"/>
      <c r="BA277" s="180">
        <v>166000</v>
      </c>
    </row>
    <row r="278" spans="1:53" x14ac:dyDescent="0.3">
      <c r="A278" s="7" t="s">
        <v>138</v>
      </c>
      <c r="B278" s="180"/>
      <c r="C278" s="180"/>
      <c r="D278" s="180"/>
      <c r="E278" s="180"/>
      <c r="F278" s="180"/>
      <c r="G278" s="180"/>
      <c r="H278" s="180"/>
      <c r="I278" s="180"/>
      <c r="J278" s="180"/>
      <c r="K278" s="180">
        <v>425000</v>
      </c>
      <c r="L278" s="180"/>
      <c r="M278" s="180"/>
      <c r="N278" s="180">
        <v>100000</v>
      </c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>
        <v>1300000</v>
      </c>
      <c r="Z278" s="180"/>
      <c r="AA278" s="180"/>
      <c r="AB278" s="180"/>
      <c r="AC278" s="180"/>
      <c r="AD278" s="180"/>
      <c r="AE278" s="180"/>
      <c r="AF278" s="180"/>
      <c r="AG278" s="180"/>
      <c r="AH278" s="180"/>
      <c r="AI278" s="180"/>
      <c r="AJ278" s="180"/>
      <c r="AK278" s="180"/>
      <c r="AL278" s="180"/>
      <c r="AM278" s="180"/>
      <c r="AN278" s="180">
        <v>3965541</v>
      </c>
      <c r="AO278" s="180"/>
      <c r="AP278" s="180"/>
      <c r="AQ278" s="180"/>
      <c r="AR278" s="180"/>
      <c r="AS278" s="180"/>
      <c r="AT278" s="180"/>
      <c r="AU278" s="180"/>
      <c r="AV278" s="180"/>
      <c r="AW278" s="180"/>
      <c r="AX278" s="180"/>
      <c r="AY278" s="180"/>
      <c r="AZ278" s="180"/>
      <c r="BA278" s="180">
        <v>5790541</v>
      </c>
    </row>
    <row r="279" spans="1:53" x14ac:dyDescent="0.3">
      <c r="A279" s="193">
        <v>1</v>
      </c>
      <c r="B279" s="180"/>
      <c r="C279" s="180"/>
      <c r="D279" s="180"/>
      <c r="E279" s="180"/>
      <c r="F279" s="180"/>
      <c r="G279" s="180"/>
      <c r="H279" s="180"/>
      <c r="I279" s="180"/>
      <c r="J279" s="180"/>
      <c r="K279" s="180">
        <v>425000</v>
      </c>
      <c r="L279" s="180"/>
      <c r="M279" s="180"/>
      <c r="N279" s="180">
        <v>100000</v>
      </c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  <c r="AA279" s="180"/>
      <c r="AB279" s="180"/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0"/>
      <c r="AM279" s="180"/>
      <c r="AN279" s="180"/>
      <c r="AO279" s="180"/>
      <c r="AP279" s="180"/>
      <c r="AQ279" s="180"/>
      <c r="AR279" s="180"/>
      <c r="AS279" s="180"/>
      <c r="AT279" s="180"/>
      <c r="AU279" s="180"/>
      <c r="AV279" s="180"/>
      <c r="AW279" s="180"/>
      <c r="AX279" s="180"/>
      <c r="AY279" s="180"/>
      <c r="AZ279" s="180"/>
      <c r="BA279" s="180">
        <v>525000</v>
      </c>
    </row>
    <row r="280" spans="1:53" x14ac:dyDescent="0.3">
      <c r="A280" s="193">
        <v>2</v>
      </c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>
        <v>1300000</v>
      </c>
      <c r="Z280" s="180"/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180"/>
      <c r="AK280" s="180"/>
      <c r="AL280" s="180"/>
      <c r="AM280" s="180"/>
      <c r="AN280" s="180"/>
      <c r="AO280" s="180"/>
      <c r="AP280" s="180"/>
      <c r="AQ280" s="180"/>
      <c r="AR280" s="180"/>
      <c r="AS280" s="180"/>
      <c r="AT280" s="180"/>
      <c r="AU280" s="180"/>
      <c r="AV280" s="180"/>
      <c r="AW280" s="180"/>
      <c r="AX280" s="180"/>
      <c r="AY280" s="180"/>
      <c r="AZ280" s="180"/>
      <c r="BA280" s="180">
        <v>1300000</v>
      </c>
    </row>
    <row r="281" spans="1:53" x14ac:dyDescent="0.3">
      <c r="A281" s="193">
        <v>5</v>
      </c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  <c r="AA281" s="180"/>
      <c r="AB281" s="180"/>
      <c r="AC281" s="180"/>
      <c r="AD281" s="180"/>
      <c r="AE281" s="180"/>
      <c r="AF281" s="180"/>
      <c r="AG281" s="180"/>
      <c r="AH281" s="180"/>
      <c r="AI281" s="180"/>
      <c r="AJ281" s="180"/>
      <c r="AK281" s="180"/>
      <c r="AL281" s="180"/>
      <c r="AM281" s="180"/>
      <c r="AN281" s="180">
        <v>3965541</v>
      </c>
      <c r="AO281" s="180"/>
      <c r="AP281" s="180"/>
      <c r="AQ281" s="180"/>
      <c r="AR281" s="180"/>
      <c r="AS281" s="180"/>
      <c r="AT281" s="180"/>
      <c r="AU281" s="180"/>
      <c r="AV281" s="180"/>
      <c r="AW281" s="180"/>
      <c r="AX281" s="180"/>
      <c r="AY281" s="180"/>
      <c r="AZ281" s="180"/>
      <c r="BA281" s="180">
        <v>3965541</v>
      </c>
    </row>
    <row r="282" spans="1:53" x14ac:dyDescent="0.3">
      <c r="A282" s="7" t="s">
        <v>170</v>
      </c>
      <c r="B282" s="180"/>
      <c r="C282" s="180"/>
      <c r="D282" s="180"/>
      <c r="E282" s="180"/>
      <c r="F282" s="180"/>
      <c r="G282" s="180"/>
      <c r="H282" s="180"/>
      <c r="I282" s="180"/>
      <c r="J282" s="180"/>
      <c r="K282" s="180">
        <v>425000</v>
      </c>
      <c r="L282" s="180"/>
      <c r="M282" s="180"/>
      <c r="N282" s="180">
        <v>100000</v>
      </c>
      <c r="O282" s="180"/>
      <c r="P282" s="180"/>
      <c r="Q282" s="180">
        <v>88779</v>
      </c>
      <c r="R282" s="180"/>
      <c r="S282" s="180"/>
      <c r="T282" s="180"/>
      <c r="U282" s="180"/>
      <c r="V282" s="180"/>
      <c r="W282" s="180"/>
      <c r="X282" s="180"/>
      <c r="Y282" s="180">
        <v>375000</v>
      </c>
      <c r="Z282" s="180"/>
      <c r="AA282" s="180"/>
      <c r="AB282" s="180"/>
      <c r="AC282" s="180"/>
      <c r="AD282" s="180"/>
      <c r="AE282" s="180"/>
      <c r="AF282" s="180"/>
      <c r="AG282" s="180"/>
      <c r="AH282" s="180"/>
      <c r="AI282" s="180"/>
      <c r="AJ282" s="180"/>
      <c r="AK282" s="180">
        <v>381751</v>
      </c>
      <c r="AL282" s="180"/>
      <c r="AM282" s="180"/>
      <c r="AN282" s="180"/>
      <c r="AO282" s="180"/>
      <c r="AP282" s="180"/>
      <c r="AQ282" s="180"/>
      <c r="AR282" s="180"/>
      <c r="AS282" s="180"/>
      <c r="AT282" s="180">
        <v>13000</v>
      </c>
      <c r="AU282" s="180"/>
      <c r="AV282" s="180"/>
      <c r="AW282" s="180"/>
      <c r="AX282" s="180"/>
      <c r="AY282" s="180"/>
      <c r="AZ282" s="180"/>
      <c r="BA282" s="180">
        <v>1383530</v>
      </c>
    </row>
    <row r="283" spans="1:53" x14ac:dyDescent="0.3">
      <c r="A283" s="193">
        <v>1</v>
      </c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>
        <v>100000</v>
      </c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  <c r="AA283" s="180"/>
      <c r="AB283" s="180"/>
      <c r="AC283" s="180"/>
      <c r="AD283" s="180"/>
      <c r="AE283" s="180"/>
      <c r="AF283" s="180"/>
      <c r="AG283" s="180"/>
      <c r="AH283" s="180"/>
      <c r="AI283" s="180"/>
      <c r="AJ283" s="180"/>
      <c r="AK283" s="180"/>
      <c r="AL283" s="180"/>
      <c r="AM283" s="180"/>
      <c r="AN283" s="180"/>
      <c r="AO283" s="180"/>
      <c r="AP283" s="180"/>
      <c r="AQ283" s="180"/>
      <c r="AR283" s="180"/>
      <c r="AS283" s="180"/>
      <c r="AT283" s="180"/>
      <c r="AU283" s="180"/>
      <c r="AV283" s="180"/>
      <c r="AW283" s="180"/>
      <c r="AX283" s="180"/>
      <c r="AY283" s="180"/>
      <c r="AZ283" s="180"/>
      <c r="BA283" s="180">
        <v>100000</v>
      </c>
    </row>
    <row r="284" spans="1:53" x14ac:dyDescent="0.3">
      <c r="A284" s="193">
        <v>2</v>
      </c>
      <c r="B284" s="180"/>
      <c r="C284" s="180"/>
      <c r="D284" s="180"/>
      <c r="E284" s="180"/>
      <c r="F284" s="180"/>
      <c r="G284" s="180"/>
      <c r="H284" s="180"/>
      <c r="I284" s="180"/>
      <c r="J284" s="180"/>
      <c r="K284" s="180">
        <v>425000</v>
      </c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  <c r="AA284" s="180"/>
      <c r="AB284" s="180"/>
      <c r="AC284" s="180"/>
      <c r="AD284" s="180"/>
      <c r="AE284" s="180"/>
      <c r="AF284" s="180"/>
      <c r="AG284" s="180"/>
      <c r="AH284" s="180"/>
      <c r="AI284" s="180"/>
      <c r="AJ284" s="180"/>
      <c r="AK284" s="180"/>
      <c r="AL284" s="180"/>
      <c r="AM284" s="180"/>
      <c r="AN284" s="180"/>
      <c r="AO284" s="180"/>
      <c r="AP284" s="180"/>
      <c r="AQ284" s="180"/>
      <c r="AR284" s="180"/>
      <c r="AS284" s="180"/>
      <c r="AT284" s="180"/>
      <c r="AU284" s="180"/>
      <c r="AV284" s="180"/>
      <c r="AW284" s="180"/>
      <c r="AX284" s="180"/>
      <c r="AY284" s="180"/>
      <c r="AZ284" s="180"/>
      <c r="BA284" s="180">
        <v>425000</v>
      </c>
    </row>
    <row r="285" spans="1:53" x14ac:dyDescent="0.3">
      <c r="A285" s="193">
        <v>4</v>
      </c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>
        <v>180000</v>
      </c>
      <c r="Z285" s="180"/>
      <c r="AA285" s="180"/>
      <c r="AB285" s="180"/>
      <c r="AC285" s="180"/>
      <c r="AD285" s="180"/>
      <c r="AE285" s="180"/>
      <c r="AF285" s="180"/>
      <c r="AG285" s="180"/>
      <c r="AH285" s="180"/>
      <c r="AI285" s="180"/>
      <c r="AJ285" s="180"/>
      <c r="AK285" s="180"/>
      <c r="AL285" s="180"/>
      <c r="AM285" s="180"/>
      <c r="AN285" s="180"/>
      <c r="AO285" s="180"/>
      <c r="AP285" s="180"/>
      <c r="AQ285" s="180"/>
      <c r="AR285" s="180"/>
      <c r="AS285" s="180"/>
      <c r="AT285" s="180"/>
      <c r="AU285" s="180"/>
      <c r="AV285" s="180"/>
      <c r="AW285" s="180"/>
      <c r="AX285" s="180"/>
      <c r="AY285" s="180"/>
      <c r="AZ285" s="180"/>
      <c r="BA285" s="180">
        <v>180000</v>
      </c>
    </row>
    <row r="286" spans="1:53" x14ac:dyDescent="0.3">
      <c r="A286" s="193">
        <v>5</v>
      </c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>
        <v>195000</v>
      </c>
      <c r="Z286" s="180"/>
      <c r="AA286" s="180"/>
      <c r="AB286" s="180"/>
      <c r="AC286" s="180"/>
      <c r="AD286" s="180"/>
      <c r="AE286" s="180"/>
      <c r="AF286" s="180"/>
      <c r="AG286" s="180"/>
      <c r="AH286" s="180"/>
      <c r="AI286" s="180"/>
      <c r="AJ286" s="180"/>
      <c r="AK286" s="180">
        <v>381751</v>
      </c>
      <c r="AL286" s="180"/>
      <c r="AM286" s="180"/>
      <c r="AN286" s="180"/>
      <c r="AO286" s="180"/>
      <c r="AP286" s="180"/>
      <c r="AQ286" s="180"/>
      <c r="AR286" s="180"/>
      <c r="AS286" s="180"/>
      <c r="AT286" s="180"/>
      <c r="AU286" s="180"/>
      <c r="AV286" s="180"/>
      <c r="AW286" s="180"/>
      <c r="AX286" s="180"/>
      <c r="AY286" s="180"/>
      <c r="AZ286" s="180"/>
      <c r="BA286" s="180">
        <v>576751</v>
      </c>
    </row>
    <row r="287" spans="1:53" x14ac:dyDescent="0.3">
      <c r="A287" s="193">
        <v>6</v>
      </c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>
        <v>88779</v>
      </c>
      <c r="R287" s="180"/>
      <c r="S287" s="180"/>
      <c r="T287" s="180"/>
      <c r="U287" s="180"/>
      <c r="V287" s="180"/>
      <c r="W287" s="180"/>
      <c r="X287" s="180"/>
      <c r="Y287" s="180"/>
      <c r="Z287" s="180"/>
      <c r="AA287" s="180"/>
      <c r="AB287" s="180"/>
      <c r="AC287" s="180"/>
      <c r="AD287" s="180"/>
      <c r="AE287" s="180"/>
      <c r="AF287" s="180"/>
      <c r="AG287" s="180"/>
      <c r="AH287" s="180"/>
      <c r="AI287" s="180"/>
      <c r="AJ287" s="180"/>
      <c r="AK287" s="180"/>
      <c r="AL287" s="180"/>
      <c r="AM287" s="180"/>
      <c r="AN287" s="180"/>
      <c r="AO287" s="180"/>
      <c r="AP287" s="180"/>
      <c r="AQ287" s="180"/>
      <c r="AR287" s="180"/>
      <c r="AS287" s="180"/>
      <c r="AT287" s="180">
        <v>13000</v>
      </c>
      <c r="AU287" s="180"/>
      <c r="AV287" s="180"/>
      <c r="AW287" s="180"/>
      <c r="AX287" s="180"/>
      <c r="AY287" s="180"/>
      <c r="AZ287" s="180"/>
      <c r="BA287" s="180">
        <v>101779</v>
      </c>
    </row>
    <row r="288" spans="1:53" x14ac:dyDescent="0.3">
      <c r="A288" s="7" t="s">
        <v>296</v>
      </c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  <c r="AB288" s="180"/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80"/>
      <c r="AM288" s="180"/>
      <c r="AN288" s="180">
        <v>16902130</v>
      </c>
      <c r="AO288" s="180"/>
      <c r="AP288" s="180"/>
      <c r="AQ288" s="180"/>
      <c r="AR288" s="180"/>
      <c r="AS288" s="180"/>
      <c r="AT288" s="180"/>
      <c r="AU288" s="180"/>
      <c r="AV288" s="180"/>
      <c r="AW288" s="180"/>
      <c r="AX288" s="180"/>
      <c r="AY288" s="180"/>
      <c r="AZ288" s="180"/>
      <c r="BA288" s="180">
        <v>16902130</v>
      </c>
    </row>
    <row r="289" spans="1:53" x14ac:dyDescent="0.3">
      <c r="A289" s="193">
        <v>1</v>
      </c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  <c r="AA289" s="180"/>
      <c r="AB289" s="180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80"/>
      <c r="AM289" s="180"/>
      <c r="AN289" s="180">
        <v>16902130</v>
      </c>
      <c r="AO289" s="180"/>
      <c r="AP289" s="180"/>
      <c r="AQ289" s="180"/>
      <c r="AR289" s="180"/>
      <c r="AS289" s="180"/>
      <c r="AT289" s="180"/>
      <c r="AU289" s="180"/>
      <c r="AV289" s="180"/>
      <c r="AW289" s="180"/>
      <c r="AX289" s="180"/>
      <c r="AY289" s="180"/>
      <c r="AZ289" s="180"/>
      <c r="BA289" s="180">
        <v>16902130</v>
      </c>
    </row>
    <row r="290" spans="1:53" x14ac:dyDescent="0.3">
      <c r="A290" s="7" t="s">
        <v>144</v>
      </c>
      <c r="B290" s="180"/>
      <c r="C290" s="180"/>
      <c r="D290" s="180"/>
      <c r="E290" s="180"/>
      <c r="F290" s="180"/>
      <c r="G290" s="180"/>
      <c r="H290" s="180"/>
      <c r="I290" s="180"/>
      <c r="J290" s="180"/>
      <c r="K290" s="180">
        <v>425000</v>
      </c>
      <c r="L290" s="180"/>
      <c r="M290" s="180"/>
      <c r="N290" s="180">
        <v>40000</v>
      </c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  <c r="AA290" s="180"/>
      <c r="AB290" s="180"/>
      <c r="AC290" s="180"/>
      <c r="AD290" s="180"/>
      <c r="AE290" s="180"/>
      <c r="AF290" s="180"/>
      <c r="AG290" s="180"/>
      <c r="AH290" s="180"/>
      <c r="AI290" s="180"/>
      <c r="AJ290" s="180"/>
      <c r="AK290" s="180"/>
      <c r="AL290" s="180"/>
      <c r="AM290" s="180"/>
      <c r="AN290" s="180">
        <v>13936000</v>
      </c>
      <c r="AO290" s="180"/>
      <c r="AP290" s="180"/>
      <c r="AQ290" s="180"/>
      <c r="AR290" s="180"/>
      <c r="AS290" s="180"/>
      <c r="AT290" s="180"/>
      <c r="AU290" s="180"/>
      <c r="AV290" s="180"/>
      <c r="AW290" s="180"/>
      <c r="AX290" s="180"/>
      <c r="AY290" s="180"/>
      <c r="AZ290" s="180"/>
      <c r="BA290" s="180">
        <v>14401000</v>
      </c>
    </row>
    <row r="291" spans="1:53" x14ac:dyDescent="0.3">
      <c r="A291" s="193">
        <v>1</v>
      </c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>
        <v>40000</v>
      </c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  <c r="AA291" s="180"/>
      <c r="AB291" s="180"/>
      <c r="AC291" s="180"/>
      <c r="AD291" s="180"/>
      <c r="AE291" s="180"/>
      <c r="AF291" s="180"/>
      <c r="AG291" s="180"/>
      <c r="AH291" s="180"/>
      <c r="AI291" s="180"/>
      <c r="AJ291" s="180"/>
      <c r="AK291" s="180"/>
      <c r="AL291" s="180"/>
      <c r="AM291" s="180"/>
      <c r="AN291" s="180">
        <v>13936000</v>
      </c>
      <c r="AO291" s="180"/>
      <c r="AP291" s="180"/>
      <c r="AQ291" s="180"/>
      <c r="AR291" s="180"/>
      <c r="AS291" s="180"/>
      <c r="AT291" s="180"/>
      <c r="AU291" s="180"/>
      <c r="AV291" s="180"/>
      <c r="AW291" s="180"/>
      <c r="AX291" s="180"/>
      <c r="AY291" s="180"/>
      <c r="AZ291" s="180"/>
      <c r="BA291" s="180">
        <v>13976000</v>
      </c>
    </row>
    <row r="292" spans="1:53" x14ac:dyDescent="0.3">
      <c r="A292" s="193">
        <v>3</v>
      </c>
      <c r="B292" s="180"/>
      <c r="C292" s="180"/>
      <c r="D292" s="180"/>
      <c r="E292" s="180"/>
      <c r="F292" s="180"/>
      <c r="G292" s="180"/>
      <c r="H292" s="180"/>
      <c r="I292" s="180"/>
      <c r="J292" s="180"/>
      <c r="K292" s="180">
        <v>425000</v>
      </c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  <c r="AA292" s="180"/>
      <c r="AB292" s="180"/>
      <c r="AC292" s="180"/>
      <c r="AD292" s="180"/>
      <c r="AE292" s="180"/>
      <c r="AF292" s="180"/>
      <c r="AG292" s="180"/>
      <c r="AH292" s="180"/>
      <c r="AI292" s="180"/>
      <c r="AJ292" s="180"/>
      <c r="AK292" s="180"/>
      <c r="AL292" s="180"/>
      <c r="AM292" s="180"/>
      <c r="AN292" s="180"/>
      <c r="AO292" s="180"/>
      <c r="AP292" s="180"/>
      <c r="AQ292" s="180"/>
      <c r="AR292" s="180"/>
      <c r="AS292" s="180"/>
      <c r="AT292" s="180"/>
      <c r="AU292" s="180"/>
      <c r="AV292" s="180"/>
      <c r="AW292" s="180"/>
      <c r="AX292" s="180"/>
      <c r="AY292" s="180"/>
      <c r="AZ292" s="180"/>
      <c r="BA292" s="180">
        <v>425000</v>
      </c>
    </row>
    <row r="293" spans="1:53" x14ac:dyDescent="0.3">
      <c r="A293" s="7" t="s">
        <v>173</v>
      </c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>
        <v>100000</v>
      </c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>
        <v>195000</v>
      </c>
      <c r="Z293" s="180"/>
      <c r="AA293" s="180"/>
      <c r="AB293" s="180"/>
      <c r="AC293" s="180"/>
      <c r="AD293" s="180"/>
      <c r="AE293" s="180"/>
      <c r="AF293" s="180"/>
      <c r="AG293" s="180"/>
      <c r="AH293" s="180"/>
      <c r="AI293" s="180"/>
      <c r="AJ293" s="180"/>
      <c r="AK293" s="180">
        <v>530562</v>
      </c>
      <c r="AL293" s="180"/>
      <c r="AM293" s="180"/>
      <c r="AN293" s="180"/>
      <c r="AO293" s="180"/>
      <c r="AP293" s="180"/>
      <c r="AQ293" s="180"/>
      <c r="AR293" s="180"/>
      <c r="AS293" s="180"/>
      <c r="AT293" s="180"/>
      <c r="AU293" s="180"/>
      <c r="AV293" s="180"/>
      <c r="AW293" s="180"/>
      <c r="AX293" s="180"/>
      <c r="AY293" s="180"/>
      <c r="AZ293" s="180"/>
      <c r="BA293" s="180">
        <v>825562</v>
      </c>
    </row>
    <row r="294" spans="1:53" x14ac:dyDescent="0.3">
      <c r="A294" s="193">
        <v>1</v>
      </c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>
        <v>100000</v>
      </c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  <c r="AA294" s="180"/>
      <c r="AB294" s="180"/>
      <c r="AC294" s="180"/>
      <c r="AD294" s="180"/>
      <c r="AE294" s="180"/>
      <c r="AF294" s="180"/>
      <c r="AG294" s="180"/>
      <c r="AH294" s="180"/>
      <c r="AI294" s="180"/>
      <c r="AJ294" s="180"/>
      <c r="AK294" s="180"/>
      <c r="AL294" s="180"/>
      <c r="AM294" s="180"/>
      <c r="AN294" s="180"/>
      <c r="AO294" s="180"/>
      <c r="AP294" s="180"/>
      <c r="AQ294" s="180"/>
      <c r="AR294" s="180"/>
      <c r="AS294" s="180"/>
      <c r="AT294" s="180"/>
      <c r="AU294" s="180"/>
      <c r="AV294" s="180"/>
      <c r="AW294" s="180"/>
      <c r="AX294" s="180"/>
      <c r="AY294" s="180"/>
      <c r="AZ294" s="180"/>
      <c r="BA294" s="180">
        <v>100000</v>
      </c>
    </row>
    <row r="295" spans="1:53" x14ac:dyDescent="0.3">
      <c r="A295" s="193">
        <v>4</v>
      </c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>
        <v>195000</v>
      </c>
      <c r="Z295" s="180"/>
      <c r="AA295" s="180"/>
      <c r="AB295" s="180"/>
      <c r="AC295" s="180"/>
      <c r="AD295" s="180"/>
      <c r="AE295" s="180"/>
      <c r="AF295" s="180"/>
      <c r="AG295" s="180"/>
      <c r="AH295" s="180"/>
      <c r="AI295" s="180"/>
      <c r="AJ295" s="180"/>
      <c r="AK295" s="180"/>
      <c r="AL295" s="180"/>
      <c r="AM295" s="180"/>
      <c r="AN295" s="180"/>
      <c r="AO295" s="180"/>
      <c r="AP295" s="180"/>
      <c r="AQ295" s="180"/>
      <c r="AR295" s="180"/>
      <c r="AS295" s="180"/>
      <c r="AT295" s="180"/>
      <c r="AU295" s="180"/>
      <c r="AV295" s="180"/>
      <c r="AW295" s="180"/>
      <c r="AX295" s="180"/>
      <c r="AY295" s="180"/>
      <c r="AZ295" s="180"/>
      <c r="BA295" s="180">
        <v>195000</v>
      </c>
    </row>
    <row r="296" spans="1:53" x14ac:dyDescent="0.3">
      <c r="A296" s="193">
        <v>6</v>
      </c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  <c r="AA296" s="180"/>
      <c r="AB296" s="180"/>
      <c r="AC296" s="180"/>
      <c r="AD296" s="180"/>
      <c r="AE296" s="180"/>
      <c r="AF296" s="180"/>
      <c r="AG296" s="180"/>
      <c r="AH296" s="180"/>
      <c r="AI296" s="180"/>
      <c r="AJ296" s="180"/>
      <c r="AK296" s="180">
        <v>530562</v>
      </c>
      <c r="AL296" s="180"/>
      <c r="AM296" s="180"/>
      <c r="AN296" s="180"/>
      <c r="AO296" s="180"/>
      <c r="AP296" s="180"/>
      <c r="AQ296" s="180"/>
      <c r="AR296" s="180"/>
      <c r="AS296" s="180"/>
      <c r="AT296" s="180"/>
      <c r="AU296" s="180"/>
      <c r="AV296" s="180"/>
      <c r="AW296" s="180"/>
      <c r="AX296" s="180"/>
      <c r="AY296" s="180"/>
      <c r="AZ296" s="180"/>
      <c r="BA296" s="180">
        <v>530562</v>
      </c>
    </row>
    <row r="297" spans="1:53" x14ac:dyDescent="0.3">
      <c r="A297" s="7" t="s">
        <v>149</v>
      </c>
      <c r="B297" s="180"/>
      <c r="C297" s="180"/>
      <c r="D297" s="180"/>
      <c r="E297" s="180"/>
      <c r="F297" s="180"/>
      <c r="G297" s="180"/>
      <c r="H297" s="180"/>
      <c r="I297" s="180"/>
      <c r="J297" s="180"/>
      <c r="K297" s="180">
        <v>425000</v>
      </c>
      <c r="L297" s="180"/>
      <c r="M297" s="180"/>
      <c r="N297" s="180">
        <v>100000</v>
      </c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>
        <v>244750</v>
      </c>
      <c r="Z297" s="180"/>
      <c r="AA297" s="180"/>
      <c r="AB297" s="180"/>
      <c r="AC297" s="180"/>
      <c r="AD297" s="180"/>
      <c r="AE297" s="180"/>
      <c r="AF297" s="180"/>
      <c r="AG297" s="180"/>
      <c r="AH297" s="180"/>
      <c r="AI297" s="180"/>
      <c r="AJ297" s="180"/>
      <c r="AK297" s="180">
        <v>687047</v>
      </c>
      <c r="AL297" s="180"/>
      <c r="AM297" s="180"/>
      <c r="AN297" s="180"/>
      <c r="AO297" s="180"/>
      <c r="AP297" s="180"/>
      <c r="AQ297" s="180"/>
      <c r="AR297" s="180"/>
      <c r="AS297" s="180"/>
      <c r="AT297" s="180">
        <v>28980</v>
      </c>
      <c r="AU297" s="180"/>
      <c r="AV297" s="180"/>
      <c r="AW297" s="180"/>
      <c r="AX297" s="180"/>
      <c r="AY297" s="180"/>
      <c r="AZ297" s="180"/>
      <c r="BA297" s="180">
        <v>1485777</v>
      </c>
    </row>
    <row r="298" spans="1:53" x14ac:dyDescent="0.3">
      <c r="A298" s="193">
        <v>1</v>
      </c>
      <c r="B298" s="180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>
        <v>100000</v>
      </c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  <c r="AA298" s="180"/>
      <c r="AB298" s="180"/>
      <c r="AC298" s="180"/>
      <c r="AD298" s="180"/>
      <c r="AE298" s="180"/>
      <c r="AF298" s="180"/>
      <c r="AG298" s="180"/>
      <c r="AH298" s="180"/>
      <c r="AI298" s="180"/>
      <c r="AJ298" s="180"/>
      <c r="AK298" s="180"/>
      <c r="AL298" s="180"/>
      <c r="AM298" s="180"/>
      <c r="AN298" s="180"/>
      <c r="AO298" s="180"/>
      <c r="AP298" s="180"/>
      <c r="AQ298" s="180"/>
      <c r="AR298" s="180"/>
      <c r="AS298" s="180"/>
      <c r="AT298" s="180"/>
      <c r="AU298" s="180"/>
      <c r="AV298" s="180"/>
      <c r="AW298" s="180"/>
      <c r="AX298" s="180"/>
      <c r="AY298" s="180"/>
      <c r="AZ298" s="180"/>
      <c r="BA298" s="180">
        <v>100000</v>
      </c>
    </row>
    <row r="299" spans="1:53" x14ac:dyDescent="0.3">
      <c r="A299" s="193">
        <v>2</v>
      </c>
      <c r="B299" s="180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>
        <v>40000</v>
      </c>
      <c r="Z299" s="180"/>
      <c r="AA299" s="180"/>
      <c r="AB299" s="180"/>
      <c r="AC299" s="180"/>
      <c r="AD299" s="180"/>
      <c r="AE299" s="180"/>
      <c r="AF299" s="180"/>
      <c r="AG299" s="180"/>
      <c r="AH299" s="180"/>
      <c r="AI299" s="180"/>
      <c r="AJ299" s="180"/>
      <c r="AK299" s="180"/>
      <c r="AL299" s="180"/>
      <c r="AM299" s="180"/>
      <c r="AN299" s="180"/>
      <c r="AO299" s="180"/>
      <c r="AP299" s="180"/>
      <c r="AQ299" s="180"/>
      <c r="AR299" s="180"/>
      <c r="AS299" s="180"/>
      <c r="AT299" s="180"/>
      <c r="AU299" s="180"/>
      <c r="AV299" s="180"/>
      <c r="AW299" s="180"/>
      <c r="AX299" s="180"/>
      <c r="AY299" s="180"/>
      <c r="AZ299" s="180"/>
      <c r="BA299" s="180">
        <v>40000</v>
      </c>
    </row>
    <row r="300" spans="1:53" x14ac:dyDescent="0.3">
      <c r="A300" s="193">
        <v>4</v>
      </c>
      <c r="B300" s="180"/>
      <c r="C300" s="180"/>
      <c r="D300" s="180"/>
      <c r="E300" s="180"/>
      <c r="F300" s="180"/>
      <c r="G300" s="180"/>
      <c r="H300" s="180"/>
      <c r="I300" s="180"/>
      <c r="J300" s="180"/>
      <c r="K300" s="180">
        <v>425000</v>
      </c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  <c r="AA300" s="180"/>
      <c r="AB300" s="180"/>
      <c r="AC300" s="180"/>
      <c r="AD300" s="180"/>
      <c r="AE300" s="180"/>
      <c r="AF300" s="180"/>
      <c r="AG300" s="180"/>
      <c r="AH300" s="180"/>
      <c r="AI300" s="180"/>
      <c r="AJ300" s="180"/>
      <c r="AK300" s="180">
        <v>347047</v>
      </c>
      <c r="AL300" s="180"/>
      <c r="AM300" s="180"/>
      <c r="AN300" s="180"/>
      <c r="AO300" s="180"/>
      <c r="AP300" s="180"/>
      <c r="AQ300" s="180"/>
      <c r="AR300" s="180"/>
      <c r="AS300" s="180"/>
      <c r="AT300" s="180"/>
      <c r="AU300" s="180"/>
      <c r="AV300" s="180"/>
      <c r="AW300" s="180"/>
      <c r="AX300" s="180"/>
      <c r="AY300" s="180"/>
      <c r="AZ300" s="180"/>
      <c r="BA300" s="180">
        <v>772047</v>
      </c>
    </row>
    <row r="301" spans="1:53" x14ac:dyDescent="0.3">
      <c r="A301" s="193">
        <v>5</v>
      </c>
      <c r="B301" s="180"/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>
        <v>204750</v>
      </c>
      <c r="Z301" s="180"/>
      <c r="AA301" s="180"/>
      <c r="AB301" s="180"/>
      <c r="AC301" s="180"/>
      <c r="AD301" s="180"/>
      <c r="AE301" s="180"/>
      <c r="AF301" s="180"/>
      <c r="AG301" s="180"/>
      <c r="AH301" s="180"/>
      <c r="AI301" s="180"/>
      <c r="AJ301" s="180"/>
      <c r="AK301" s="180"/>
      <c r="AL301" s="180"/>
      <c r="AM301" s="180"/>
      <c r="AN301" s="180"/>
      <c r="AO301" s="180"/>
      <c r="AP301" s="180"/>
      <c r="AQ301" s="180"/>
      <c r="AR301" s="180"/>
      <c r="AS301" s="180"/>
      <c r="AT301" s="180"/>
      <c r="AU301" s="180"/>
      <c r="AV301" s="180"/>
      <c r="AW301" s="180"/>
      <c r="AX301" s="180"/>
      <c r="AY301" s="180"/>
      <c r="AZ301" s="180"/>
      <c r="BA301" s="180">
        <v>204750</v>
      </c>
    </row>
    <row r="302" spans="1:53" x14ac:dyDescent="0.3">
      <c r="A302" s="193">
        <v>6</v>
      </c>
      <c r="B302" s="180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  <c r="AA302" s="180"/>
      <c r="AB302" s="180"/>
      <c r="AC302" s="180"/>
      <c r="AD302" s="180"/>
      <c r="AE302" s="180"/>
      <c r="AF302" s="180"/>
      <c r="AG302" s="180"/>
      <c r="AH302" s="180"/>
      <c r="AI302" s="180"/>
      <c r="AJ302" s="180"/>
      <c r="AK302" s="180">
        <v>340000</v>
      </c>
      <c r="AL302" s="180"/>
      <c r="AM302" s="180"/>
      <c r="AN302" s="180"/>
      <c r="AO302" s="180"/>
      <c r="AP302" s="180"/>
      <c r="AQ302" s="180"/>
      <c r="AR302" s="180"/>
      <c r="AS302" s="180"/>
      <c r="AT302" s="180">
        <v>28980</v>
      </c>
      <c r="AU302" s="180"/>
      <c r="AV302" s="180"/>
      <c r="AW302" s="180"/>
      <c r="AX302" s="180"/>
      <c r="AY302" s="180"/>
      <c r="AZ302" s="180"/>
      <c r="BA302" s="180">
        <v>368980</v>
      </c>
    </row>
    <row r="303" spans="1:53" x14ac:dyDescent="0.3">
      <c r="A303" s="7" t="s">
        <v>104</v>
      </c>
      <c r="B303" s="180"/>
      <c r="C303" s="180"/>
      <c r="D303" s="180"/>
      <c r="E303" s="180"/>
      <c r="F303" s="180"/>
      <c r="G303" s="180"/>
      <c r="H303" s="180"/>
      <c r="I303" s="180">
        <v>75000</v>
      </c>
      <c r="J303" s="180">
        <v>6366</v>
      </c>
      <c r="K303" s="180">
        <v>650000</v>
      </c>
      <c r="L303" s="180"/>
      <c r="M303" s="180"/>
      <c r="N303" s="180"/>
      <c r="O303" s="180">
        <v>125000</v>
      </c>
      <c r="P303" s="180"/>
      <c r="Q303" s="180">
        <v>184638</v>
      </c>
      <c r="R303" s="180"/>
      <c r="S303" s="180"/>
      <c r="T303" s="180"/>
      <c r="U303" s="180"/>
      <c r="V303" s="180"/>
      <c r="W303" s="180"/>
      <c r="X303" s="180"/>
      <c r="Y303" s="180">
        <v>68774</v>
      </c>
      <c r="Z303" s="180"/>
      <c r="AA303" s="180"/>
      <c r="AB303" s="180"/>
      <c r="AC303" s="180"/>
      <c r="AD303" s="180"/>
      <c r="AE303" s="180"/>
      <c r="AF303" s="180"/>
      <c r="AG303" s="180"/>
      <c r="AH303" s="180"/>
      <c r="AI303" s="180"/>
      <c r="AJ303" s="180"/>
      <c r="AK303" s="180"/>
      <c r="AL303" s="180"/>
      <c r="AM303" s="180"/>
      <c r="AN303" s="180"/>
      <c r="AO303" s="180"/>
      <c r="AP303" s="180"/>
      <c r="AQ303" s="180"/>
      <c r="AR303" s="180"/>
      <c r="AS303" s="180"/>
      <c r="AT303" s="180"/>
      <c r="AU303" s="180">
        <v>80000</v>
      </c>
      <c r="AV303" s="180"/>
      <c r="AW303" s="180"/>
      <c r="AX303" s="180"/>
      <c r="AY303" s="180"/>
      <c r="AZ303" s="180"/>
      <c r="BA303" s="180">
        <v>1189778</v>
      </c>
    </row>
    <row r="304" spans="1:53" x14ac:dyDescent="0.3">
      <c r="A304" s="193">
        <v>1</v>
      </c>
      <c r="B304" s="180"/>
      <c r="C304" s="180"/>
      <c r="D304" s="180"/>
      <c r="E304" s="180"/>
      <c r="F304" s="180"/>
      <c r="G304" s="180"/>
      <c r="H304" s="180"/>
      <c r="I304" s="180"/>
      <c r="J304" s="180">
        <v>6366</v>
      </c>
      <c r="K304" s="180">
        <v>650000</v>
      </c>
      <c r="L304" s="180"/>
      <c r="M304" s="180"/>
      <c r="N304" s="180"/>
      <c r="O304" s="180">
        <v>125000</v>
      </c>
      <c r="P304" s="180"/>
      <c r="Q304" s="180">
        <v>184638</v>
      </c>
      <c r="R304" s="180"/>
      <c r="S304" s="180"/>
      <c r="T304" s="180"/>
      <c r="U304" s="180"/>
      <c r="V304" s="180"/>
      <c r="W304" s="180"/>
      <c r="X304" s="180"/>
      <c r="Y304" s="180">
        <v>68774</v>
      </c>
      <c r="Z304" s="180"/>
      <c r="AA304" s="180"/>
      <c r="AB304" s="180"/>
      <c r="AC304" s="180"/>
      <c r="AD304" s="180"/>
      <c r="AE304" s="180"/>
      <c r="AF304" s="180"/>
      <c r="AG304" s="180"/>
      <c r="AH304" s="180"/>
      <c r="AI304" s="180"/>
      <c r="AJ304" s="180"/>
      <c r="AK304" s="180"/>
      <c r="AL304" s="180"/>
      <c r="AM304" s="180"/>
      <c r="AN304" s="180"/>
      <c r="AO304" s="180"/>
      <c r="AP304" s="180"/>
      <c r="AQ304" s="180"/>
      <c r="AR304" s="180"/>
      <c r="AS304" s="180"/>
      <c r="AT304" s="180"/>
      <c r="AU304" s="180"/>
      <c r="AV304" s="180"/>
      <c r="AW304" s="180"/>
      <c r="AX304" s="180"/>
      <c r="AY304" s="180"/>
      <c r="AZ304" s="180"/>
      <c r="BA304" s="180">
        <v>1034778</v>
      </c>
    </row>
    <row r="305" spans="1:53" x14ac:dyDescent="0.3">
      <c r="A305" s="193">
        <v>2</v>
      </c>
      <c r="B305" s="180"/>
      <c r="C305" s="180"/>
      <c r="D305" s="180"/>
      <c r="E305" s="180"/>
      <c r="F305" s="180"/>
      <c r="G305" s="180"/>
      <c r="H305" s="180"/>
      <c r="I305" s="180">
        <v>75000</v>
      </c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  <c r="AA305" s="180"/>
      <c r="AB305" s="180"/>
      <c r="AC305" s="180"/>
      <c r="AD305" s="180"/>
      <c r="AE305" s="180"/>
      <c r="AF305" s="180"/>
      <c r="AG305" s="180"/>
      <c r="AH305" s="180"/>
      <c r="AI305" s="180"/>
      <c r="AJ305" s="180"/>
      <c r="AK305" s="180"/>
      <c r="AL305" s="180"/>
      <c r="AM305" s="180"/>
      <c r="AN305" s="180"/>
      <c r="AO305" s="180"/>
      <c r="AP305" s="180"/>
      <c r="AQ305" s="180"/>
      <c r="AR305" s="180"/>
      <c r="AS305" s="180"/>
      <c r="AT305" s="180"/>
      <c r="AU305" s="180"/>
      <c r="AV305" s="180"/>
      <c r="AW305" s="180"/>
      <c r="AX305" s="180"/>
      <c r="AY305" s="180"/>
      <c r="AZ305" s="180"/>
      <c r="BA305" s="180">
        <v>75000</v>
      </c>
    </row>
    <row r="306" spans="1:53" x14ac:dyDescent="0.3">
      <c r="A306" s="193">
        <v>6</v>
      </c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  <c r="AA306" s="180"/>
      <c r="AB306" s="180"/>
      <c r="AC306" s="180"/>
      <c r="AD306" s="180"/>
      <c r="AE306" s="180"/>
      <c r="AF306" s="180"/>
      <c r="AG306" s="180"/>
      <c r="AH306" s="180"/>
      <c r="AI306" s="180"/>
      <c r="AJ306" s="180"/>
      <c r="AK306" s="180"/>
      <c r="AL306" s="180"/>
      <c r="AM306" s="180"/>
      <c r="AN306" s="180"/>
      <c r="AO306" s="180"/>
      <c r="AP306" s="180"/>
      <c r="AQ306" s="180"/>
      <c r="AR306" s="180"/>
      <c r="AS306" s="180"/>
      <c r="AT306" s="180"/>
      <c r="AU306" s="180">
        <v>80000</v>
      </c>
      <c r="AV306" s="180"/>
      <c r="AW306" s="180"/>
      <c r="AX306" s="180"/>
      <c r="AY306" s="180"/>
      <c r="AZ306" s="180"/>
      <c r="BA306" s="180">
        <v>80000</v>
      </c>
    </row>
    <row r="307" spans="1:53" x14ac:dyDescent="0.3">
      <c r="A307" s="7" t="s">
        <v>157</v>
      </c>
      <c r="B307" s="180"/>
      <c r="C307" s="180"/>
      <c r="D307" s="180"/>
      <c r="E307" s="180"/>
      <c r="F307" s="180"/>
      <c r="G307" s="180"/>
      <c r="H307" s="180"/>
      <c r="I307" s="180"/>
      <c r="J307" s="180"/>
      <c r="K307" s="180">
        <v>425000</v>
      </c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  <c r="AA307" s="180"/>
      <c r="AB307" s="180"/>
      <c r="AC307" s="180"/>
      <c r="AD307" s="180"/>
      <c r="AE307" s="180"/>
      <c r="AF307" s="180">
        <v>300000</v>
      </c>
      <c r="AG307" s="180"/>
      <c r="AH307" s="180"/>
      <c r="AI307" s="180"/>
      <c r="AJ307" s="180"/>
      <c r="AK307" s="180">
        <v>465289</v>
      </c>
      <c r="AL307" s="180"/>
      <c r="AM307" s="180"/>
      <c r="AN307" s="180">
        <v>11528577</v>
      </c>
      <c r="AO307" s="180"/>
      <c r="AP307" s="180"/>
      <c r="AQ307" s="180"/>
      <c r="AR307" s="180"/>
      <c r="AS307" s="180"/>
      <c r="AT307" s="180"/>
      <c r="AU307" s="180"/>
      <c r="AV307" s="180"/>
      <c r="AW307" s="180"/>
      <c r="AX307" s="180"/>
      <c r="AY307" s="180"/>
      <c r="AZ307" s="180"/>
      <c r="BA307" s="180">
        <v>12718866</v>
      </c>
    </row>
    <row r="308" spans="1:53" x14ac:dyDescent="0.3">
      <c r="A308" s="193">
        <v>1</v>
      </c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  <c r="AA308" s="180"/>
      <c r="AB308" s="180"/>
      <c r="AC308" s="180"/>
      <c r="AD308" s="180"/>
      <c r="AE308" s="180"/>
      <c r="AF308" s="180">
        <v>300000</v>
      </c>
      <c r="AG308" s="180"/>
      <c r="AH308" s="180"/>
      <c r="AI308" s="180"/>
      <c r="AJ308" s="180"/>
      <c r="AK308" s="180"/>
      <c r="AL308" s="180"/>
      <c r="AM308" s="180"/>
      <c r="AN308" s="180">
        <v>11528577</v>
      </c>
      <c r="AO308" s="180"/>
      <c r="AP308" s="180"/>
      <c r="AQ308" s="180"/>
      <c r="AR308" s="180"/>
      <c r="AS308" s="180"/>
      <c r="AT308" s="180"/>
      <c r="AU308" s="180"/>
      <c r="AV308" s="180"/>
      <c r="AW308" s="180"/>
      <c r="AX308" s="180"/>
      <c r="AY308" s="180"/>
      <c r="AZ308" s="180"/>
      <c r="BA308" s="180">
        <v>11828577</v>
      </c>
    </row>
    <row r="309" spans="1:53" x14ac:dyDescent="0.3">
      <c r="A309" s="193">
        <v>2</v>
      </c>
      <c r="B309" s="180"/>
      <c r="C309" s="180"/>
      <c r="D309" s="180"/>
      <c r="E309" s="180"/>
      <c r="F309" s="180"/>
      <c r="G309" s="180"/>
      <c r="H309" s="180"/>
      <c r="I309" s="180"/>
      <c r="J309" s="180"/>
      <c r="K309" s="180">
        <v>425000</v>
      </c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  <c r="AA309" s="180"/>
      <c r="AB309" s="180"/>
      <c r="AC309" s="180"/>
      <c r="AD309" s="180"/>
      <c r="AE309" s="180"/>
      <c r="AF309" s="180"/>
      <c r="AG309" s="180"/>
      <c r="AH309" s="180"/>
      <c r="AI309" s="180"/>
      <c r="AJ309" s="180"/>
      <c r="AK309" s="180">
        <v>10000</v>
      </c>
      <c r="AL309" s="180"/>
      <c r="AM309" s="180"/>
      <c r="AN309" s="180"/>
      <c r="AO309" s="180"/>
      <c r="AP309" s="180"/>
      <c r="AQ309" s="180"/>
      <c r="AR309" s="180"/>
      <c r="AS309" s="180"/>
      <c r="AT309" s="180"/>
      <c r="AU309" s="180"/>
      <c r="AV309" s="180"/>
      <c r="AW309" s="180"/>
      <c r="AX309" s="180"/>
      <c r="AY309" s="180"/>
      <c r="AZ309" s="180"/>
      <c r="BA309" s="180">
        <v>435000</v>
      </c>
    </row>
    <row r="310" spans="1:53" x14ac:dyDescent="0.3">
      <c r="A310" s="193">
        <v>4</v>
      </c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  <c r="AA310" s="180"/>
      <c r="AB310" s="180"/>
      <c r="AC310" s="180"/>
      <c r="AD310" s="180"/>
      <c r="AE310" s="180"/>
      <c r="AF310" s="180"/>
      <c r="AG310" s="180"/>
      <c r="AH310" s="180"/>
      <c r="AI310" s="180"/>
      <c r="AJ310" s="180"/>
      <c r="AK310" s="180">
        <v>73538</v>
      </c>
      <c r="AL310" s="180"/>
      <c r="AM310" s="180"/>
      <c r="AN310" s="180"/>
      <c r="AO310" s="180"/>
      <c r="AP310" s="180"/>
      <c r="AQ310" s="180"/>
      <c r="AR310" s="180"/>
      <c r="AS310" s="180"/>
      <c r="AT310" s="180"/>
      <c r="AU310" s="180"/>
      <c r="AV310" s="180"/>
      <c r="AW310" s="180"/>
      <c r="AX310" s="180"/>
      <c r="AY310" s="180"/>
      <c r="AZ310" s="180"/>
      <c r="BA310" s="180">
        <v>73538</v>
      </c>
    </row>
    <row r="311" spans="1:53" x14ac:dyDescent="0.3">
      <c r="A311" s="193">
        <v>5</v>
      </c>
      <c r="B311" s="180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  <c r="AA311" s="180"/>
      <c r="AB311" s="180"/>
      <c r="AC311" s="180"/>
      <c r="AD311" s="180"/>
      <c r="AE311" s="180"/>
      <c r="AF311" s="180"/>
      <c r="AG311" s="180"/>
      <c r="AH311" s="180"/>
      <c r="AI311" s="180"/>
      <c r="AJ311" s="180"/>
      <c r="AK311" s="180">
        <v>381751</v>
      </c>
      <c r="AL311" s="180"/>
      <c r="AM311" s="180"/>
      <c r="AN311" s="180"/>
      <c r="AO311" s="180"/>
      <c r="AP311" s="180"/>
      <c r="AQ311" s="180"/>
      <c r="AR311" s="180"/>
      <c r="AS311" s="180"/>
      <c r="AT311" s="180"/>
      <c r="AU311" s="180"/>
      <c r="AV311" s="180"/>
      <c r="AW311" s="180"/>
      <c r="AX311" s="180"/>
      <c r="AY311" s="180"/>
      <c r="AZ311" s="180"/>
      <c r="BA311" s="180">
        <v>381751</v>
      </c>
    </row>
    <row r="312" spans="1:53" x14ac:dyDescent="0.3">
      <c r="A312" s="7" t="s">
        <v>128</v>
      </c>
      <c r="B312" s="180"/>
      <c r="C312" s="180"/>
      <c r="D312" s="180"/>
      <c r="E312" s="180"/>
      <c r="F312" s="180">
        <v>25000</v>
      </c>
      <c r="G312" s="180"/>
      <c r="H312" s="180">
        <v>6108</v>
      </c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  <c r="AA312" s="180"/>
      <c r="AB312" s="180"/>
      <c r="AC312" s="180"/>
      <c r="AD312" s="180"/>
      <c r="AE312" s="180"/>
      <c r="AF312" s="180"/>
      <c r="AG312" s="180"/>
      <c r="AH312" s="180"/>
      <c r="AI312" s="180"/>
      <c r="AJ312" s="180"/>
      <c r="AK312" s="180">
        <v>1187868</v>
      </c>
      <c r="AL312" s="180"/>
      <c r="AM312" s="180"/>
      <c r="AN312" s="180"/>
      <c r="AO312" s="180"/>
      <c r="AP312" s="180"/>
      <c r="AQ312" s="180"/>
      <c r="AR312" s="180"/>
      <c r="AS312" s="180"/>
      <c r="AT312" s="180"/>
      <c r="AU312" s="180"/>
      <c r="AV312" s="180"/>
      <c r="AW312" s="180"/>
      <c r="AX312" s="180"/>
      <c r="AY312" s="180"/>
      <c r="AZ312" s="180"/>
      <c r="BA312" s="180">
        <v>1218976</v>
      </c>
    </row>
    <row r="313" spans="1:53" x14ac:dyDescent="0.3">
      <c r="A313" s="193">
        <v>1</v>
      </c>
      <c r="B313" s="180"/>
      <c r="C313" s="180"/>
      <c r="D313" s="180"/>
      <c r="E313" s="180"/>
      <c r="F313" s="180"/>
      <c r="G313" s="180"/>
      <c r="H313" s="180">
        <v>6108</v>
      </c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  <c r="AA313" s="180"/>
      <c r="AB313" s="180"/>
      <c r="AC313" s="180"/>
      <c r="AD313" s="180"/>
      <c r="AE313" s="180"/>
      <c r="AF313" s="180"/>
      <c r="AG313" s="180"/>
      <c r="AH313" s="180"/>
      <c r="AI313" s="180"/>
      <c r="AJ313" s="180"/>
      <c r="AK313" s="180"/>
      <c r="AL313" s="180"/>
      <c r="AM313" s="180"/>
      <c r="AN313" s="180"/>
      <c r="AO313" s="180"/>
      <c r="AP313" s="180"/>
      <c r="AQ313" s="180"/>
      <c r="AR313" s="180"/>
      <c r="AS313" s="180"/>
      <c r="AT313" s="180"/>
      <c r="AU313" s="180"/>
      <c r="AV313" s="180"/>
      <c r="AW313" s="180"/>
      <c r="AX313" s="180"/>
      <c r="AY313" s="180"/>
      <c r="AZ313" s="180"/>
      <c r="BA313" s="180">
        <v>6108</v>
      </c>
    </row>
    <row r="314" spans="1:53" x14ac:dyDescent="0.3">
      <c r="A314" s="193">
        <v>5</v>
      </c>
      <c r="B314" s="180"/>
      <c r="C314" s="180"/>
      <c r="D314" s="180"/>
      <c r="E314" s="180"/>
      <c r="F314" s="180">
        <v>25000</v>
      </c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  <c r="AA314" s="180"/>
      <c r="AB314" s="180"/>
      <c r="AC314" s="180"/>
      <c r="AD314" s="180"/>
      <c r="AE314" s="180"/>
      <c r="AF314" s="180"/>
      <c r="AG314" s="180"/>
      <c r="AH314" s="180"/>
      <c r="AI314" s="180"/>
      <c r="AJ314" s="180"/>
      <c r="AK314" s="180"/>
      <c r="AL314" s="180"/>
      <c r="AM314" s="180"/>
      <c r="AN314" s="180"/>
      <c r="AO314" s="180"/>
      <c r="AP314" s="180"/>
      <c r="AQ314" s="180"/>
      <c r="AR314" s="180"/>
      <c r="AS314" s="180"/>
      <c r="AT314" s="180"/>
      <c r="AU314" s="180"/>
      <c r="AV314" s="180"/>
      <c r="AW314" s="180"/>
      <c r="AX314" s="180"/>
      <c r="AY314" s="180"/>
      <c r="AZ314" s="180"/>
      <c r="BA314" s="180">
        <v>25000</v>
      </c>
    </row>
    <row r="315" spans="1:53" x14ac:dyDescent="0.3">
      <c r="A315" s="193">
        <v>6</v>
      </c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  <c r="AA315" s="180"/>
      <c r="AB315" s="180"/>
      <c r="AC315" s="180"/>
      <c r="AD315" s="180"/>
      <c r="AE315" s="180"/>
      <c r="AF315" s="180"/>
      <c r="AG315" s="180"/>
      <c r="AH315" s="180"/>
      <c r="AI315" s="180"/>
      <c r="AJ315" s="180"/>
      <c r="AK315" s="180">
        <v>1187868</v>
      </c>
      <c r="AL315" s="180"/>
      <c r="AM315" s="180"/>
      <c r="AN315" s="180"/>
      <c r="AO315" s="180"/>
      <c r="AP315" s="180"/>
      <c r="AQ315" s="180"/>
      <c r="AR315" s="180"/>
      <c r="AS315" s="180"/>
      <c r="AT315" s="180"/>
      <c r="AU315" s="180"/>
      <c r="AV315" s="180"/>
      <c r="AW315" s="180"/>
      <c r="AX315" s="180"/>
      <c r="AY315" s="180"/>
      <c r="AZ315" s="180"/>
      <c r="BA315" s="180">
        <v>1187868</v>
      </c>
    </row>
    <row r="316" spans="1:53" x14ac:dyDescent="0.3">
      <c r="A316" s="7" t="s">
        <v>113</v>
      </c>
      <c r="B316" s="180"/>
      <c r="C316" s="180"/>
      <c r="D316" s="180"/>
      <c r="E316" s="180"/>
      <c r="F316" s="180"/>
      <c r="G316" s="180"/>
      <c r="H316" s="180"/>
      <c r="I316" s="180"/>
      <c r="J316" s="180"/>
      <c r="K316" s="180">
        <v>425000</v>
      </c>
      <c r="L316" s="180"/>
      <c r="M316" s="180"/>
      <c r="N316" s="180">
        <v>100000</v>
      </c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>
        <v>195000</v>
      </c>
      <c r="Z316" s="180"/>
      <c r="AA316" s="180"/>
      <c r="AB316" s="180"/>
      <c r="AC316" s="180"/>
      <c r="AD316" s="180"/>
      <c r="AE316" s="180"/>
      <c r="AF316" s="180">
        <v>80000</v>
      </c>
      <c r="AG316" s="180"/>
      <c r="AH316" s="180"/>
      <c r="AI316" s="180"/>
      <c r="AJ316" s="180"/>
      <c r="AK316" s="180">
        <v>381751</v>
      </c>
      <c r="AL316" s="180"/>
      <c r="AM316" s="180"/>
      <c r="AN316" s="180"/>
      <c r="AO316" s="180"/>
      <c r="AP316" s="180"/>
      <c r="AQ316" s="180"/>
      <c r="AR316" s="180"/>
      <c r="AS316" s="180"/>
      <c r="AT316" s="180">
        <v>30000</v>
      </c>
      <c r="AU316" s="180"/>
      <c r="AV316" s="180"/>
      <c r="AW316" s="180"/>
      <c r="AX316" s="180"/>
      <c r="AY316" s="180"/>
      <c r="AZ316" s="180"/>
      <c r="BA316" s="180">
        <v>1211751</v>
      </c>
    </row>
    <row r="317" spans="1:53" x14ac:dyDescent="0.3">
      <c r="A317" s="193">
        <v>1</v>
      </c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>
        <v>100000</v>
      </c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  <c r="AA317" s="180"/>
      <c r="AB317" s="180"/>
      <c r="AC317" s="180"/>
      <c r="AD317" s="180"/>
      <c r="AE317" s="180"/>
      <c r="AF317" s="180"/>
      <c r="AG317" s="180"/>
      <c r="AH317" s="180"/>
      <c r="AI317" s="180"/>
      <c r="AJ317" s="180"/>
      <c r="AK317" s="180"/>
      <c r="AL317" s="180"/>
      <c r="AM317" s="180"/>
      <c r="AN317" s="180"/>
      <c r="AO317" s="180"/>
      <c r="AP317" s="180"/>
      <c r="AQ317" s="180"/>
      <c r="AR317" s="180"/>
      <c r="AS317" s="180"/>
      <c r="AT317" s="180"/>
      <c r="AU317" s="180"/>
      <c r="AV317" s="180"/>
      <c r="AW317" s="180"/>
      <c r="AX317" s="180"/>
      <c r="AY317" s="180"/>
      <c r="AZ317" s="180"/>
      <c r="BA317" s="180">
        <v>100000</v>
      </c>
    </row>
    <row r="318" spans="1:53" x14ac:dyDescent="0.3">
      <c r="A318" s="193">
        <v>3</v>
      </c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  <c r="AA318" s="180"/>
      <c r="AB318" s="180"/>
      <c r="AC318" s="180"/>
      <c r="AD318" s="180"/>
      <c r="AE318" s="180"/>
      <c r="AF318" s="180">
        <v>80000</v>
      </c>
      <c r="AG318" s="180"/>
      <c r="AH318" s="180"/>
      <c r="AI318" s="180"/>
      <c r="AJ318" s="180"/>
      <c r="AK318" s="180"/>
      <c r="AL318" s="180"/>
      <c r="AM318" s="180"/>
      <c r="AN318" s="180"/>
      <c r="AO318" s="180"/>
      <c r="AP318" s="180"/>
      <c r="AQ318" s="180"/>
      <c r="AR318" s="180"/>
      <c r="AS318" s="180"/>
      <c r="AT318" s="180"/>
      <c r="AU318" s="180"/>
      <c r="AV318" s="180"/>
      <c r="AW318" s="180"/>
      <c r="AX318" s="180"/>
      <c r="AY318" s="180"/>
      <c r="AZ318" s="180"/>
      <c r="BA318" s="180">
        <v>80000</v>
      </c>
    </row>
    <row r="319" spans="1:53" x14ac:dyDescent="0.3">
      <c r="A319" s="193">
        <v>5</v>
      </c>
      <c r="B319" s="180"/>
      <c r="C319" s="180"/>
      <c r="D319" s="180"/>
      <c r="E319" s="180"/>
      <c r="F319" s="180"/>
      <c r="G319" s="180"/>
      <c r="H319" s="180"/>
      <c r="I319" s="180"/>
      <c r="J319" s="180"/>
      <c r="K319" s="180">
        <v>425000</v>
      </c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>
        <v>195000</v>
      </c>
      <c r="Z319" s="180"/>
      <c r="AA319" s="180"/>
      <c r="AB319" s="180"/>
      <c r="AC319" s="180"/>
      <c r="AD319" s="180"/>
      <c r="AE319" s="180"/>
      <c r="AF319" s="180"/>
      <c r="AG319" s="180"/>
      <c r="AH319" s="180"/>
      <c r="AI319" s="180"/>
      <c r="AJ319" s="180"/>
      <c r="AK319" s="180">
        <v>381751</v>
      </c>
      <c r="AL319" s="180"/>
      <c r="AM319" s="180"/>
      <c r="AN319" s="180"/>
      <c r="AO319" s="180"/>
      <c r="AP319" s="180"/>
      <c r="AQ319" s="180"/>
      <c r="AR319" s="180"/>
      <c r="AS319" s="180"/>
      <c r="AT319" s="180"/>
      <c r="AU319" s="180"/>
      <c r="AV319" s="180"/>
      <c r="AW319" s="180"/>
      <c r="AX319" s="180"/>
      <c r="AY319" s="180"/>
      <c r="AZ319" s="180"/>
      <c r="BA319" s="180">
        <v>1001751</v>
      </c>
    </row>
    <row r="320" spans="1:53" x14ac:dyDescent="0.3">
      <c r="A320" s="193">
        <v>6</v>
      </c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  <c r="AA320" s="180"/>
      <c r="AB320" s="180"/>
      <c r="AC320" s="180"/>
      <c r="AD320" s="180"/>
      <c r="AE320" s="180"/>
      <c r="AF320" s="180"/>
      <c r="AG320" s="180"/>
      <c r="AH320" s="180"/>
      <c r="AI320" s="180"/>
      <c r="AJ320" s="180"/>
      <c r="AK320" s="180"/>
      <c r="AL320" s="180"/>
      <c r="AM320" s="180"/>
      <c r="AN320" s="180"/>
      <c r="AO320" s="180"/>
      <c r="AP320" s="180"/>
      <c r="AQ320" s="180"/>
      <c r="AR320" s="180"/>
      <c r="AS320" s="180"/>
      <c r="AT320" s="180">
        <v>30000</v>
      </c>
      <c r="AU320" s="180"/>
      <c r="AV320" s="180"/>
      <c r="AW320" s="180"/>
      <c r="AX320" s="180"/>
      <c r="AY320" s="180"/>
      <c r="AZ320" s="180"/>
      <c r="BA320" s="180">
        <v>30000</v>
      </c>
    </row>
    <row r="321" spans="1:53" x14ac:dyDescent="0.3">
      <c r="A321" s="7" t="s">
        <v>152</v>
      </c>
      <c r="B321" s="180"/>
      <c r="C321" s="180"/>
      <c r="D321" s="180"/>
      <c r="E321" s="180"/>
      <c r="F321" s="180"/>
      <c r="G321" s="180"/>
      <c r="H321" s="180"/>
      <c r="I321" s="180"/>
      <c r="J321" s="180">
        <v>80000</v>
      </c>
      <c r="K321" s="180"/>
      <c r="L321" s="180"/>
      <c r="M321" s="180"/>
      <c r="N321" s="180">
        <v>125000</v>
      </c>
      <c r="O321" s="180"/>
      <c r="P321" s="180"/>
      <c r="Q321" s="180">
        <v>80709</v>
      </c>
      <c r="R321" s="180"/>
      <c r="S321" s="180"/>
      <c r="T321" s="180"/>
      <c r="U321" s="180"/>
      <c r="V321" s="180"/>
      <c r="W321" s="180"/>
      <c r="X321" s="180"/>
      <c r="Y321" s="180">
        <v>400000</v>
      </c>
      <c r="Z321" s="180"/>
      <c r="AA321" s="180"/>
      <c r="AB321" s="180"/>
      <c r="AC321" s="180">
        <v>20000</v>
      </c>
      <c r="AD321" s="180"/>
      <c r="AE321" s="180"/>
      <c r="AF321" s="180"/>
      <c r="AG321" s="180"/>
      <c r="AH321" s="180"/>
      <c r="AI321" s="180"/>
      <c r="AJ321" s="180"/>
      <c r="AK321" s="180"/>
      <c r="AL321" s="180"/>
      <c r="AM321" s="180"/>
      <c r="AN321" s="180"/>
      <c r="AO321" s="180">
        <v>540000</v>
      </c>
      <c r="AP321" s="180"/>
      <c r="AQ321" s="180"/>
      <c r="AR321" s="180"/>
      <c r="AS321" s="180"/>
      <c r="AT321" s="180">
        <v>194400</v>
      </c>
      <c r="AU321" s="180"/>
      <c r="AV321" s="180"/>
      <c r="AW321" s="180"/>
      <c r="AX321" s="180"/>
      <c r="AY321" s="180"/>
      <c r="AZ321" s="180"/>
      <c r="BA321" s="180">
        <v>1440109</v>
      </c>
    </row>
    <row r="322" spans="1:53" x14ac:dyDescent="0.3">
      <c r="A322" s="193">
        <v>1</v>
      </c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>
        <v>125000</v>
      </c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  <c r="AA322" s="180"/>
      <c r="AB322" s="180"/>
      <c r="AC322" s="180"/>
      <c r="AD322" s="180"/>
      <c r="AE322" s="180"/>
      <c r="AF322" s="180"/>
      <c r="AG322" s="180"/>
      <c r="AH322" s="180"/>
      <c r="AI322" s="180"/>
      <c r="AJ322" s="180"/>
      <c r="AK322" s="180"/>
      <c r="AL322" s="180"/>
      <c r="AM322" s="180"/>
      <c r="AN322" s="180"/>
      <c r="AO322" s="180"/>
      <c r="AP322" s="180"/>
      <c r="AQ322" s="180"/>
      <c r="AR322" s="180"/>
      <c r="AS322" s="180"/>
      <c r="AT322" s="180"/>
      <c r="AU322" s="180"/>
      <c r="AV322" s="180"/>
      <c r="AW322" s="180"/>
      <c r="AX322" s="180"/>
      <c r="AY322" s="180"/>
      <c r="AZ322" s="180"/>
      <c r="BA322" s="180">
        <v>125000</v>
      </c>
    </row>
    <row r="323" spans="1:53" x14ac:dyDescent="0.3">
      <c r="A323" s="193">
        <v>2</v>
      </c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>
        <v>400000</v>
      </c>
      <c r="Z323" s="180"/>
      <c r="AA323" s="180"/>
      <c r="AB323" s="180"/>
      <c r="AC323" s="180"/>
      <c r="AD323" s="180"/>
      <c r="AE323" s="180"/>
      <c r="AF323" s="180"/>
      <c r="AG323" s="180"/>
      <c r="AH323" s="180"/>
      <c r="AI323" s="180"/>
      <c r="AJ323" s="180"/>
      <c r="AK323" s="180"/>
      <c r="AL323" s="180"/>
      <c r="AM323" s="180"/>
      <c r="AN323" s="180"/>
      <c r="AO323" s="180"/>
      <c r="AP323" s="180"/>
      <c r="AQ323" s="180"/>
      <c r="AR323" s="180"/>
      <c r="AS323" s="180"/>
      <c r="AT323" s="180"/>
      <c r="AU323" s="180"/>
      <c r="AV323" s="180"/>
      <c r="AW323" s="180"/>
      <c r="AX323" s="180"/>
      <c r="AY323" s="180"/>
      <c r="AZ323" s="180"/>
      <c r="BA323" s="180">
        <v>400000</v>
      </c>
    </row>
    <row r="324" spans="1:53" x14ac:dyDescent="0.3">
      <c r="A324" s="193">
        <v>3</v>
      </c>
      <c r="B324" s="180"/>
      <c r="C324" s="180"/>
      <c r="D324" s="180"/>
      <c r="E324" s="180"/>
      <c r="F324" s="180"/>
      <c r="G324" s="180"/>
      <c r="H324" s="180"/>
      <c r="I324" s="180"/>
      <c r="J324" s="180">
        <v>80000</v>
      </c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  <c r="AA324" s="180"/>
      <c r="AB324" s="180"/>
      <c r="AC324" s="180">
        <v>20000</v>
      </c>
      <c r="AD324" s="180"/>
      <c r="AE324" s="180"/>
      <c r="AF324" s="180"/>
      <c r="AG324" s="180"/>
      <c r="AH324" s="180"/>
      <c r="AI324" s="180"/>
      <c r="AJ324" s="180"/>
      <c r="AK324" s="180"/>
      <c r="AL324" s="180"/>
      <c r="AM324" s="180"/>
      <c r="AN324" s="180"/>
      <c r="AO324" s="180"/>
      <c r="AP324" s="180"/>
      <c r="AQ324" s="180"/>
      <c r="AR324" s="180"/>
      <c r="AS324" s="180"/>
      <c r="AT324" s="180"/>
      <c r="AU324" s="180"/>
      <c r="AV324" s="180"/>
      <c r="AW324" s="180"/>
      <c r="AX324" s="180"/>
      <c r="AY324" s="180"/>
      <c r="AZ324" s="180"/>
      <c r="BA324" s="180">
        <v>100000</v>
      </c>
    </row>
    <row r="325" spans="1:53" x14ac:dyDescent="0.3">
      <c r="A325" s="193">
        <v>5</v>
      </c>
      <c r="B325" s="180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>
        <v>80709</v>
      </c>
      <c r="R325" s="180"/>
      <c r="S325" s="180"/>
      <c r="T325" s="180"/>
      <c r="U325" s="180"/>
      <c r="V325" s="180"/>
      <c r="W325" s="180"/>
      <c r="X325" s="180"/>
      <c r="Y325" s="180"/>
      <c r="Z325" s="180"/>
      <c r="AA325" s="180"/>
      <c r="AB325" s="180"/>
      <c r="AC325" s="180"/>
      <c r="AD325" s="180"/>
      <c r="AE325" s="180"/>
      <c r="AF325" s="180"/>
      <c r="AG325" s="180"/>
      <c r="AH325" s="180"/>
      <c r="AI325" s="180"/>
      <c r="AJ325" s="180"/>
      <c r="AK325" s="180"/>
      <c r="AL325" s="180"/>
      <c r="AM325" s="180"/>
      <c r="AN325" s="180"/>
      <c r="AO325" s="180"/>
      <c r="AP325" s="180"/>
      <c r="AQ325" s="180"/>
      <c r="AR325" s="180"/>
      <c r="AS325" s="180"/>
      <c r="AT325" s="180"/>
      <c r="AU325" s="180"/>
      <c r="AV325" s="180"/>
      <c r="AW325" s="180"/>
      <c r="AX325" s="180"/>
      <c r="AY325" s="180"/>
      <c r="AZ325" s="180"/>
      <c r="BA325" s="180">
        <v>80709</v>
      </c>
    </row>
    <row r="326" spans="1:53" x14ac:dyDescent="0.3">
      <c r="A326" s="193">
        <v>6</v>
      </c>
      <c r="B326" s="180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  <c r="AA326" s="180"/>
      <c r="AB326" s="180"/>
      <c r="AC326" s="180"/>
      <c r="AD326" s="180"/>
      <c r="AE326" s="180"/>
      <c r="AF326" s="180"/>
      <c r="AG326" s="180"/>
      <c r="AH326" s="180"/>
      <c r="AI326" s="180"/>
      <c r="AJ326" s="180"/>
      <c r="AK326" s="180"/>
      <c r="AL326" s="180"/>
      <c r="AM326" s="180"/>
      <c r="AN326" s="180"/>
      <c r="AO326" s="180">
        <v>540000</v>
      </c>
      <c r="AP326" s="180"/>
      <c r="AQ326" s="180"/>
      <c r="AR326" s="180"/>
      <c r="AS326" s="180"/>
      <c r="AT326" s="180">
        <v>194400</v>
      </c>
      <c r="AU326" s="180"/>
      <c r="AV326" s="180"/>
      <c r="AW326" s="180"/>
      <c r="AX326" s="180"/>
      <c r="AY326" s="180"/>
      <c r="AZ326" s="180"/>
      <c r="BA326" s="180">
        <v>734400</v>
      </c>
    </row>
    <row r="327" spans="1:53" x14ac:dyDescent="0.3">
      <c r="A327" s="7" t="s">
        <v>175</v>
      </c>
      <c r="B327" s="180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>
        <v>250000</v>
      </c>
      <c r="X327" s="180"/>
      <c r="Y327" s="180"/>
      <c r="Z327" s="180"/>
      <c r="AA327" s="180"/>
      <c r="AB327" s="180"/>
      <c r="AC327" s="180"/>
      <c r="AD327" s="180"/>
      <c r="AE327" s="180"/>
      <c r="AF327" s="180"/>
      <c r="AG327" s="180"/>
      <c r="AH327" s="180"/>
      <c r="AI327" s="180"/>
      <c r="AJ327" s="180"/>
      <c r="AK327" s="180"/>
      <c r="AL327" s="180"/>
      <c r="AM327" s="180"/>
      <c r="AN327" s="180"/>
      <c r="AO327" s="180"/>
      <c r="AP327" s="180"/>
      <c r="AQ327" s="180"/>
      <c r="AR327" s="180"/>
      <c r="AS327" s="180"/>
      <c r="AT327" s="180"/>
      <c r="AU327" s="180"/>
      <c r="AV327" s="180"/>
      <c r="AW327" s="180"/>
      <c r="AX327" s="180"/>
      <c r="AY327" s="180"/>
      <c r="AZ327" s="180"/>
      <c r="BA327" s="180">
        <v>250000</v>
      </c>
    </row>
    <row r="328" spans="1:53" x14ac:dyDescent="0.3">
      <c r="A328" s="193">
        <v>5</v>
      </c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>
        <v>250000</v>
      </c>
      <c r="X328" s="180"/>
      <c r="Y328" s="180"/>
      <c r="Z328" s="180"/>
      <c r="AA328" s="180"/>
      <c r="AB328" s="180"/>
      <c r="AC328" s="180"/>
      <c r="AD328" s="180"/>
      <c r="AE328" s="180"/>
      <c r="AF328" s="180"/>
      <c r="AG328" s="180"/>
      <c r="AH328" s="180"/>
      <c r="AI328" s="180"/>
      <c r="AJ328" s="180"/>
      <c r="AK328" s="180"/>
      <c r="AL328" s="180"/>
      <c r="AM328" s="180"/>
      <c r="AN328" s="180"/>
      <c r="AO328" s="180"/>
      <c r="AP328" s="180"/>
      <c r="AQ328" s="180"/>
      <c r="AR328" s="180"/>
      <c r="AS328" s="180"/>
      <c r="AT328" s="180"/>
      <c r="AU328" s="180"/>
      <c r="AV328" s="180"/>
      <c r="AW328" s="180"/>
      <c r="AX328" s="180"/>
      <c r="AY328" s="180"/>
      <c r="AZ328" s="180"/>
      <c r="BA328" s="180">
        <v>250000</v>
      </c>
    </row>
    <row r="329" spans="1:53" x14ac:dyDescent="0.3">
      <c r="A329" s="7" t="s">
        <v>177</v>
      </c>
      <c r="B329" s="180"/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  <c r="AA329" s="180"/>
      <c r="AB329" s="180"/>
      <c r="AC329" s="180"/>
      <c r="AD329" s="180"/>
      <c r="AE329" s="180"/>
      <c r="AF329" s="180"/>
      <c r="AG329" s="180"/>
      <c r="AH329" s="180"/>
      <c r="AI329" s="180"/>
      <c r="AJ329" s="180"/>
      <c r="AK329" s="180"/>
      <c r="AL329" s="180"/>
      <c r="AM329" s="180"/>
      <c r="AN329" s="180">
        <v>2500000</v>
      </c>
      <c r="AO329" s="180">
        <v>18891</v>
      </c>
      <c r="AP329" s="180"/>
      <c r="AQ329" s="180"/>
      <c r="AR329" s="180"/>
      <c r="AS329" s="180"/>
      <c r="AT329" s="180"/>
      <c r="AU329" s="180"/>
      <c r="AV329" s="180"/>
      <c r="AW329" s="180"/>
      <c r="AX329" s="180"/>
      <c r="AY329" s="180"/>
      <c r="AZ329" s="180"/>
      <c r="BA329" s="180">
        <v>2518891</v>
      </c>
    </row>
    <row r="330" spans="1:53" x14ac:dyDescent="0.3">
      <c r="A330" s="193">
        <v>1</v>
      </c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0"/>
      <c r="AB330" s="180"/>
      <c r="AC330" s="180"/>
      <c r="AD330" s="180"/>
      <c r="AE330" s="180"/>
      <c r="AF330" s="180"/>
      <c r="AG330" s="180"/>
      <c r="AH330" s="180"/>
      <c r="AI330" s="180"/>
      <c r="AJ330" s="180"/>
      <c r="AK330" s="180"/>
      <c r="AL330" s="180"/>
      <c r="AM330" s="180"/>
      <c r="AN330" s="180"/>
      <c r="AO330" s="180">
        <v>18891</v>
      </c>
      <c r="AP330" s="180"/>
      <c r="AQ330" s="180"/>
      <c r="AR330" s="180"/>
      <c r="AS330" s="180"/>
      <c r="AT330" s="180"/>
      <c r="AU330" s="180"/>
      <c r="AV330" s="180"/>
      <c r="AW330" s="180"/>
      <c r="AX330" s="180"/>
      <c r="AY330" s="180"/>
      <c r="AZ330" s="180"/>
      <c r="BA330" s="180">
        <v>18891</v>
      </c>
    </row>
    <row r="331" spans="1:53" x14ac:dyDescent="0.3">
      <c r="A331" s="193">
        <v>5</v>
      </c>
      <c r="B331" s="180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  <c r="AA331" s="180"/>
      <c r="AB331" s="180"/>
      <c r="AC331" s="180"/>
      <c r="AD331" s="180"/>
      <c r="AE331" s="180"/>
      <c r="AF331" s="180"/>
      <c r="AG331" s="180"/>
      <c r="AH331" s="180"/>
      <c r="AI331" s="180"/>
      <c r="AJ331" s="180"/>
      <c r="AK331" s="180"/>
      <c r="AL331" s="180"/>
      <c r="AM331" s="180"/>
      <c r="AN331" s="180">
        <v>2500000</v>
      </c>
      <c r="AO331" s="180"/>
      <c r="AP331" s="180"/>
      <c r="AQ331" s="180"/>
      <c r="AR331" s="180"/>
      <c r="AS331" s="180"/>
      <c r="AT331" s="180"/>
      <c r="AU331" s="180"/>
      <c r="AV331" s="180"/>
      <c r="AW331" s="180"/>
      <c r="AX331" s="180"/>
      <c r="AY331" s="180"/>
      <c r="AZ331" s="180"/>
      <c r="BA331" s="180">
        <v>2500000</v>
      </c>
    </row>
    <row r="332" spans="1:53" x14ac:dyDescent="0.3">
      <c r="A332" s="7" t="s">
        <v>406</v>
      </c>
      <c r="B332" s="180"/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  <c r="AA332" s="180"/>
      <c r="AB332" s="180"/>
      <c r="AC332" s="180"/>
      <c r="AD332" s="180"/>
      <c r="AE332" s="180"/>
      <c r="AF332" s="180"/>
      <c r="AG332" s="180"/>
      <c r="AH332" s="180"/>
      <c r="AI332" s="180"/>
      <c r="AJ332" s="180"/>
      <c r="AK332" s="180"/>
      <c r="AL332" s="180"/>
      <c r="AM332" s="180"/>
      <c r="AN332" s="180"/>
      <c r="AO332" s="180">
        <v>48713</v>
      </c>
      <c r="AP332" s="180"/>
      <c r="AQ332" s="180"/>
      <c r="AR332" s="180"/>
      <c r="AS332" s="180"/>
      <c r="AT332" s="180"/>
      <c r="AU332" s="180"/>
      <c r="AV332" s="180"/>
      <c r="AW332" s="180"/>
      <c r="AX332" s="180"/>
      <c r="AY332" s="180"/>
      <c r="AZ332" s="180"/>
      <c r="BA332" s="180">
        <v>48713</v>
      </c>
    </row>
    <row r="333" spans="1:53" x14ac:dyDescent="0.3">
      <c r="A333" s="193">
        <v>1</v>
      </c>
      <c r="B333" s="180"/>
      <c r="C333" s="180"/>
      <c r="D333" s="180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  <c r="AA333" s="180"/>
      <c r="AB333" s="180"/>
      <c r="AC333" s="180"/>
      <c r="AD333" s="180"/>
      <c r="AE333" s="180"/>
      <c r="AF333" s="180"/>
      <c r="AG333" s="180"/>
      <c r="AH333" s="180"/>
      <c r="AI333" s="180"/>
      <c r="AJ333" s="180"/>
      <c r="AK333" s="180"/>
      <c r="AL333" s="180"/>
      <c r="AM333" s="180"/>
      <c r="AN333" s="180"/>
      <c r="AO333" s="180">
        <v>48713</v>
      </c>
      <c r="AP333" s="180"/>
      <c r="AQ333" s="180"/>
      <c r="AR333" s="180"/>
      <c r="AS333" s="180"/>
      <c r="AT333" s="180"/>
      <c r="AU333" s="180"/>
      <c r="AV333" s="180"/>
      <c r="AW333" s="180"/>
      <c r="AX333" s="180"/>
      <c r="AY333" s="180"/>
      <c r="AZ333" s="180"/>
      <c r="BA333" s="180">
        <v>48713</v>
      </c>
    </row>
    <row r="334" spans="1:53" x14ac:dyDescent="0.3">
      <c r="A334" s="7" t="s">
        <v>178</v>
      </c>
      <c r="B334" s="180"/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  <c r="AA334" s="180"/>
      <c r="AB334" s="180"/>
      <c r="AC334" s="180"/>
      <c r="AD334" s="180"/>
      <c r="AE334" s="180"/>
      <c r="AF334" s="180"/>
      <c r="AG334" s="180"/>
      <c r="AH334" s="180"/>
      <c r="AI334" s="180"/>
      <c r="AJ334" s="180"/>
      <c r="AK334" s="180"/>
      <c r="AL334" s="180"/>
      <c r="AM334" s="180"/>
      <c r="AN334" s="180">
        <v>5500000</v>
      </c>
      <c r="AO334" s="180">
        <v>218000</v>
      </c>
      <c r="AP334" s="180"/>
      <c r="AQ334" s="180"/>
      <c r="AR334" s="180"/>
      <c r="AS334" s="180"/>
      <c r="AT334" s="180"/>
      <c r="AU334" s="180"/>
      <c r="AV334" s="180"/>
      <c r="AW334" s="180"/>
      <c r="AX334" s="180"/>
      <c r="AY334" s="180"/>
      <c r="AZ334" s="180"/>
      <c r="BA334" s="180">
        <v>5718000</v>
      </c>
    </row>
    <row r="335" spans="1:53" x14ac:dyDescent="0.3">
      <c r="A335" s="193">
        <v>1</v>
      </c>
      <c r="B335" s="180"/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  <c r="AA335" s="180"/>
      <c r="AB335" s="180"/>
      <c r="AC335" s="180"/>
      <c r="AD335" s="180"/>
      <c r="AE335" s="180"/>
      <c r="AF335" s="180"/>
      <c r="AG335" s="180"/>
      <c r="AH335" s="180"/>
      <c r="AI335" s="180"/>
      <c r="AJ335" s="180"/>
      <c r="AK335" s="180"/>
      <c r="AL335" s="180"/>
      <c r="AM335" s="180"/>
      <c r="AN335" s="180"/>
      <c r="AO335" s="180">
        <v>218000</v>
      </c>
      <c r="AP335" s="180"/>
      <c r="AQ335" s="180"/>
      <c r="AR335" s="180"/>
      <c r="AS335" s="180"/>
      <c r="AT335" s="180"/>
      <c r="AU335" s="180"/>
      <c r="AV335" s="180"/>
      <c r="AW335" s="180"/>
      <c r="AX335" s="180"/>
      <c r="AY335" s="180"/>
      <c r="AZ335" s="180"/>
      <c r="BA335" s="180">
        <v>218000</v>
      </c>
    </row>
    <row r="336" spans="1:53" x14ac:dyDescent="0.3">
      <c r="A336" s="193">
        <v>5</v>
      </c>
      <c r="B336" s="180"/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  <c r="AA336" s="180"/>
      <c r="AB336" s="180"/>
      <c r="AC336" s="180"/>
      <c r="AD336" s="180"/>
      <c r="AE336" s="180"/>
      <c r="AF336" s="180"/>
      <c r="AG336" s="180"/>
      <c r="AH336" s="180"/>
      <c r="AI336" s="180"/>
      <c r="AJ336" s="180"/>
      <c r="AK336" s="180"/>
      <c r="AL336" s="180"/>
      <c r="AM336" s="180"/>
      <c r="AN336" s="180">
        <v>5500000</v>
      </c>
      <c r="AO336" s="180"/>
      <c r="AP336" s="180"/>
      <c r="AQ336" s="180"/>
      <c r="AR336" s="180"/>
      <c r="AS336" s="180"/>
      <c r="AT336" s="180"/>
      <c r="AU336" s="180"/>
      <c r="AV336" s="180"/>
      <c r="AW336" s="180"/>
      <c r="AX336" s="180"/>
      <c r="AY336" s="180"/>
      <c r="AZ336" s="180"/>
      <c r="BA336" s="180">
        <v>5500000</v>
      </c>
    </row>
    <row r="337" spans="1:53" x14ac:dyDescent="0.3">
      <c r="A337" s="7" t="s">
        <v>176</v>
      </c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>
        <v>650000</v>
      </c>
      <c r="X337" s="180"/>
      <c r="Y337" s="180"/>
      <c r="Z337" s="180"/>
      <c r="AA337" s="180"/>
      <c r="AB337" s="180"/>
      <c r="AC337" s="180"/>
      <c r="AD337" s="180"/>
      <c r="AE337" s="180"/>
      <c r="AF337" s="180"/>
      <c r="AG337" s="180"/>
      <c r="AH337" s="180"/>
      <c r="AI337" s="180"/>
      <c r="AJ337" s="180"/>
      <c r="AK337" s="180"/>
      <c r="AL337" s="180"/>
      <c r="AM337" s="180"/>
      <c r="AN337" s="180"/>
      <c r="AO337" s="180"/>
      <c r="AP337" s="180"/>
      <c r="AQ337" s="180"/>
      <c r="AR337" s="180"/>
      <c r="AS337" s="180"/>
      <c r="AT337" s="180"/>
      <c r="AU337" s="180"/>
      <c r="AV337" s="180"/>
      <c r="AW337" s="180"/>
      <c r="AX337" s="180"/>
      <c r="AY337" s="180"/>
      <c r="AZ337" s="180"/>
      <c r="BA337" s="180">
        <v>650000</v>
      </c>
    </row>
    <row r="338" spans="1:53" x14ac:dyDescent="0.3">
      <c r="A338" s="193">
        <v>5</v>
      </c>
      <c r="B338" s="180"/>
      <c r="C338" s="180"/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>
        <v>650000</v>
      </c>
      <c r="X338" s="180"/>
      <c r="Y338" s="180"/>
      <c r="Z338" s="180"/>
      <c r="AA338" s="180"/>
      <c r="AB338" s="180"/>
      <c r="AC338" s="180"/>
      <c r="AD338" s="180"/>
      <c r="AE338" s="180"/>
      <c r="AF338" s="180"/>
      <c r="AG338" s="180"/>
      <c r="AH338" s="180"/>
      <c r="AI338" s="180"/>
      <c r="AJ338" s="180"/>
      <c r="AK338" s="180"/>
      <c r="AL338" s="180"/>
      <c r="AM338" s="180"/>
      <c r="AN338" s="180"/>
      <c r="AO338" s="180"/>
      <c r="AP338" s="180"/>
      <c r="AQ338" s="180"/>
      <c r="AR338" s="180"/>
      <c r="AS338" s="180"/>
      <c r="AT338" s="180"/>
      <c r="AU338" s="180"/>
      <c r="AV338" s="180"/>
      <c r="AW338" s="180"/>
      <c r="AX338" s="180"/>
      <c r="AY338" s="180"/>
      <c r="AZ338" s="180"/>
      <c r="BA338" s="180">
        <v>650000</v>
      </c>
    </row>
    <row r="339" spans="1:53" x14ac:dyDescent="0.3">
      <c r="A339" s="7" t="s">
        <v>93</v>
      </c>
      <c r="B339" s="180"/>
      <c r="C339" s="180"/>
      <c r="D339" s="180"/>
      <c r="E339" s="180"/>
      <c r="F339" s="180"/>
      <c r="G339" s="180"/>
      <c r="H339" s="180"/>
      <c r="I339" s="180"/>
      <c r="J339" s="180"/>
      <c r="K339" s="180">
        <v>425000</v>
      </c>
      <c r="L339" s="180"/>
      <c r="M339" s="180"/>
      <c r="N339" s="180">
        <v>100000</v>
      </c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  <c r="AA339" s="180"/>
      <c r="AB339" s="180"/>
      <c r="AC339" s="180"/>
      <c r="AD339" s="180"/>
      <c r="AE339" s="180"/>
      <c r="AF339" s="180">
        <v>130000</v>
      </c>
      <c r="AG339" s="180"/>
      <c r="AH339" s="180"/>
      <c r="AI339" s="180"/>
      <c r="AJ339" s="180"/>
      <c r="AK339" s="180">
        <v>57881</v>
      </c>
      <c r="AL339" s="180"/>
      <c r="AM339" s="180"/>
      <c r="AN339" s="180"/>
      <c r="AO339" s="180"/>
      <c r="AP339" s="180"/>
      <c r="AQ339" s="180"/>
      <c r="AR339" s="180"/>
      <c r="AS339" s="180"/>
      <c r="AT339" s="180"/>
      <c r="AU339" s="180"/>
      <c r="AV339" s="180"/>
      <c r="AW339" s="180"/>
      <c r="AX339" s="180"/>
      <c r="AY339" s="180"/>
      <c r="AZ339" s="180"/>
      <c r="BA339" s="180">
        <v>712881</v>
      </c>
    </row>
    <row r="340" spans="1:53" x14ac:dyDescent="0.3">
      <c r="A340" s="193">
        <v>1</v>
      </c>
      <c r="B340" s="180"/>
      <c r="C340" s="180"/>
      <c r="D340" s="180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>
        <v>100000</v>
      </c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  <c r="AA340" s="180"/>
      <c r="AB340" s="180"/>
      <c r="AC340" s="180"/>
      <c r="AD340" s="180"/>
      <c r="AE340" s="180"/>
      <c r="AF340" s="180">
        <v>50000</v>
      </c>
      <c r="AG340" s="180"/>
      <c r="AH340" s="180"/>
      <c r="AI340" s="180"/>
      <c r="AJ340" s="180"/>
      <c r="AK340" s="180">
        <v>57881</v>
      </c>
      <c r="AL340" s="180"/>
      <c r="AM340" s="180"/>
      <c r="AN340" s="180"/>
      <c r="AO340" s="180"/>
      <c r="AP340" s="180"/>
      <c r="AQ340" s="180"/>
      <c r="AR340" s="180"/>
      <c r="AS340" s="180"/>
      <c r="AT340" s="180"/>
      <c r="AU340" s="180"/>
      <c r="AV340" s="180"/>
      <c r="AW340" s="180"/>
      <c r="AX340" s="180"/>
      <c r="AY340" s="180"/>
      <c r="AZ340" s="180"/>
      <c r="BA340" s="180">
        <v>207881</v>
      </c>
    </row>
    <row r="341" spans="1:53" x14ac:dyDescent="0.3">
      <c r="A341" s="193">
        <v>4</v>
      </c>
      <c r="B341" s="180"/>
      <c r="C341" s="180"/>
      <c r="D341" s="180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  <c r="AA341" s="180"/>
      <c r="AB341" s="180"/>
      <c r="AC341" s="180"/>
      <c r="AD341" s="180"/>
      <c r="AE341" s="180"/>
      <c r="AF341" s="180">
        <v>80000</v>
      </c>
      <c r="AG341" s="180"/>
      <c r="AH341" s="180"/>
      <c r="AI341" s="180"/>
      <c r="AJ341" s="180"/>
      <c r="AK341" s="180"/>
      <c r="AL341" s="180"/>
      <c r="AM341" s="180"/>
      <c r="AN341" s="180"/>
      <c r="AO341" s="180"/>
      <c r="AP341" s="180"/>
      <c r="AQ341" s="180"/>
      <c r="AR341" s="180"/>
      <c r="AS341" s="180"/>
      <c r="AT341" s="180"/>
      <c r="AU341" s="180"/>
      <c r="AV341" s="180"/>
      <c r="AW341" s="180"/>
      <c r="AX341" s="180"/>
      <c r="AY341" s="180"/>
      <c r="AZ341" s="180"/>
      <c r="BA341" s="180">
        <v>80000</v>
      </c>
    </row>
    <row r="342" spans="1:53" x14ac:dyDescent="0.3">
      <c r="A342" s="193">
        <v>5</v>
      </c>
      <c r="B342" s="180"/>
      <c r="C342" s="180"/>
      <c r="D342" s="180"/>
      <c r="E342" s="180"/>
      <c r="F342" s="180"/>
      <c r="G342" s="180"/>
      <c r="H342" s="180"/>
      <c r="I342" s="180"/>
      <c r="J342" s="180"/>
      <c r="K342" s="180">
        <v>425000</v>
      </c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  <c r="AA342" s="180"/>
      <c r="AB342" s="180"/>
      <c r="AC342" s="180"/>
      <c r="AD342" s="180"/>
      <c r="AE342" s="180"/>
      <c r="AF342" s="180"/>
      <c r="AG342" s="180"/>
      <c r="AH342" s="180"/>
      <c r="AI342" s="180"/>
      <c r="AJ342" s="180"/>
      <c r="AK342" s="180"/>
      <c r="AL342" s="180"/>
      <c r="AM342" s="180"/>
      <c r="AN342" s="180"/>
      <c r="AO342" s="180"/>
      <c r="AP342" s="180"/>
      <c r="AQ342" s="180"/>
      <c r="AR342" s="180"/>
      <c r="AS342" s="180"/>
      <c r="AT342" s="180"/>
      <c r="AU342" s="180"/>
      <c r="AV342" s="180"/>
      <c r="AW342" s="180"/>
      <c r="AX342" s="180"/>
      <c r="AY342" s="180"/>
      <c r="AZ342" s="180"/>
      <c r="BA342" s="180">
        <v>425000</v>
      </c>
    </row>
    <row r="343" spans="1:53" x14ac:dyDescent="0.3">
      <c r="A343" s="7" t="s">
        <v>120</v>
      </c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>
        <v>196006</v>
      </c>
      <c r="Z343" s="180"/>
      <c r="AA343" s="180"/>
      <c r="AB343" s="180"/>
      <c r="AC343" s="180"/>
      <c r="AD343" s="180"/>
      <c r="AE343" s="180"/>
      <c r="AF343" s="180"/>
      <c r="AG343" s="180"/>
      <c r="AH343" s="180"/>
      <c r="AI343" s="180"/>
      <c r="AJ343" s="180"/>
      <c r="AK343" s="180">
        <v>419926</v>
      </c>
      <c r="AL343" s="180"/>
      <c r="AM343" s="180"/>
      <c r="AN343" s="180"/>
      <c r="AO343" s="180"/>
      <c r="AP343" s="180"/>
      <c r="AQ343" s="180"/>
      <c r="AR343" s="180"/>
      <c r="AS343" s="180"/>
      <c r="AT343" s="180"/>
      <c r="AU343" s="180"/>
      <c r="AV343" s="180"/>
      <c r="AW343" s="180"/>
      <c r="AX343" s="180"/>
      <c r="AY343" s="180"/>
      <c r="AZ343" s="180"/>
      <c r="BA343" s="180">
        <v>615932</v>
      </c>
    </row>
    <row r="344" spans="1:53" x14ac:dyDescent="0.3">
      <c r="A344" s="193">
        <v>1</v>
      </c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>
        <v>1006</v>
      </c>
      <c r="Z344" s="180"/>
      <c r="AA344" s="180"/>
      <c r="AB344" s="180"/>
      <c r="AC344" s="180"/>
      <c r="AD344" s="180"/>
      <c r="AE344" s="180"/>
      <c r="AF344" s="180"/>
      <c r="AG344" s="180"/>
      <c r="AH344" s="180"/>
      <c r="AI344" s="180"/>
      <c r="AJ344" s="180"/>
      <c r="AK344" s="180"/>
      <c r="AL344" s="180"/>
      <c r="AM344" s="180"/>
      <c r="AN344" s="180"/>
      <c r="AO344" s="180"/>
      <c r="AP344" s="180"/>
      <c r="AQ344" s="180"/>
      <c r="AR344" s="180"/>
      <c r="AS344" s="180"/>
      <c r="AT344" s="180"/>
      <c r="AU344" s="180"/>
      <c r="AV344" s="180"/>
      <c r="AW344" s="180"/>
      <c r="AX344" s="180"/>
      <c r="AY344" s="180"/>
      <c r="AZ344" s="180"/>
      <c r="BA344" s="180">
        <v>1006</v>
      </c>
    </row>
    <row r="345" spans="1:53" x14ac:dyDescent="0.3">
      <c r="A345" s="193">
        <v>4</v>
      </c>
      <c r="B345" s="180"/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>
        <v>195000</v>
      </c>
      <c r="Z345" s="180"/>
      <c r="AA345" s="180"/>
      <c r="AB345" s="180"/>
      <c r="AC345" s="180"/>
      <c r="AD345" s="180"/>
      <c r="AE345" s="180"/>
      <c r="AF345" s="180"/>
      <c r="AG345" s="180"/>
      <c r="AH345" s="180"/>
      <c r="AI345" s="180"/>
      <c r="AJ345" s="180"/>
      <c r="AK345" s="180"/>
      <c r="AL345" s="180"/>
      <c r="AM345" s="180"/>
      <c r="AN345" s="180"/>
      <c r="AO345" s="180"/>
      <c r="AP345" s="180"/>
      <c r="AQ345" s="180"/>
      <c r="AR345" s="180"/>
      <c r="AS345" s="180"/>
      <c r="AT345" s="180"/>
      <c r="AU345" s="180"/>
      <c r="AV345" s="180"/>
      <c r="AW345" s="180"/>
      <c r="AX345" s="180"/>
      <c r="AY345" s="180"/>
      <c r="AZ345" s="180"/>
      <c r="BA345" s="180">
        <v>195000</v>
      </c>
    </row>
    <row r="346" spans="1:53" x14ac:dyDescent="0.3">
      <c r="A346" s="193">
        <v>6</v>
      </c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  <c r="AA346" s="180"/>
      <c r="AB346" s="180"/>
      <c r="AC346" s="180"/>
      <c r="AD346" s="180"/>
      <c r="AE346" s="180"/>
      <c r="AF346" s="180"/>
      <c r="AG346" s="180"/>
      <c r="AH346" s="180"/>
      <c r="AI346" s="180"/>
      <c r="AJ346" s="180"/>
      <c r="AK346" s="180">
        <v>419926</v>
      </c>
      <c r="AL346" s="180"/>
      <c r="AM346" s="180"/>
      <c r="AN346" s="180"/>
      <c r="AO346" s="180"/>
      <c r="AP346" s="180"/>
      <c r="AQ346" s="180"/>
      <c r="AR346" s="180"/>
      <c r="AS346" s="180"/>
      <c r="AT346" s="180"/>
      <c r="AU346" s="180"/>
      <c r="AV346" s="180"/>
      <c r="AW346" s="180"/>
      <c r="AX346" s="180"/>
      <c r="AY346" s="180"/>
      <c r="AZ346" s="180"/>
      <c r="BA346" s="180">
        <v>419926</v>
      </c>
    </row>
    <row r="347" spans="1:53" x14ac:dyDescent="0.3">
      <c r="A347" s="7" t="s">
        <v>131</v>
      </c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  <c r="AA347" s="180"/>
      <c r="AB347" s="180"/>
      <c r="AC347" s="180"/>
      <c r="AD347" s="180"/>
      <c r="AE347" s="180"/>
      <c r="AF347" s="180"/>
      <c r="AG347" s="180"/>
      <c r="AH347" s="180"/>
      <c r="AI347" s="180"/>
      <c r="AJ347" s="180"/>
      <c r="AK347" s="180">
        <v>706178</v>
      </c>
      <c r="AL347" s="180"/>
      <c r="AM347" s="180"/>
      <c r="AN347" s="180"/>
      <c r="AO347" s="180"/>
      <c r="AP347" s="180"/>
      <c r="AQ347" s="180"/>
      <c r="AR347" s="180"/>
      <c r="AS347" s="180"/>
      <c r="AT347" s="180"/>
      <c r="AU347" s="180"/>
      <c r="AV347" s="180"/>
      <c r="AW347" s="180"/>
      <c r="AX347" s="180"/>
      <c r="AY347" s="180"/>
      <c r="AZ347" s="180"/>
      <c r="BA347" s="180">
        <v>706178</v>
      </c>
    </row>
    <row r="348" spans="1:53" x14ac:dyDescent="0.3">
      <c r="A348" s="193">
        <v>6</v>
      </c>
      <c r="B348" s="180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  <c r="AA348" s="180"/>
      <c r="AB348" s="180"/>
      <c r="AC348" s="180"/>
      <c r="AD348" s="180"/>
      <c r="AE348" s="180"/>
      <c r="AF348" s="180"/>
      <c r="AG348" s="180"/>
      <c r="AH348" s="180"/>
      <c r="AI348" s="180"/>
      <c r="AJ348" s="180"/>
      <c r="AK348" s="180">
        <v>706178</v>
      </c>
      <c r="AL348" s="180"/>
      <c r="AM348" s="180"/>
      <c r="AN348" s="180"/>
      <c r="AO348" s="180"/>
      <c r="AP348" s="180"/>
      <c r="AQ348" s="180"/>
      <c r="AR348" s="180"/>
      <c r="AS348" s="180"/>
      <c r="AT348" s="180"/>
      <c r="AU348" s="180"/>
      <c r="AV348" s="180"/>
      <c r="AW348" s="180"/>
      <c r="AX348" s="180"/>
      <c r="AY348" s="180"/>
      <c r="AZ348" s="180"/>
      <c r="BA348" s="180">
        <v>706178</v>
      </c>
    </row>
    <row r="349" spans="1:53" x14ac:dyDescent="0.3">
      <c r="A349" s="7" t="s">
        <v>171</v>
      </c>
      <c r="B349" s="180"/>
      <c r="C349" s="180"/>
      <c r="D349" s="180"/>
      <c r="E349" s="180"/>
      <c r="F349" s="180"/>
      <c r="G349" s="180"/>
      <c r="H349" s="180"/>
      <c r="I349" s="180"/>
      <c r="J349" s="180"/>
      <c r="K349" s="180">
        <v>425000</v>
      </c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  <c r="AA349" s="180"/>
      <c r="AB349" s="180"/>
      <c r="AC349" s="180"/>
      <c r="AD349" s="180"/>
      <c r="AE349" s="180"/>
      <c r="AF349" s="180"/>
      <c r="AG349" s="180"/>
      <c r="AH349" s="180"/>
      <c r="AI349" s="180"/>
      <c r="AJ349" s="180"/>
      <c r="AK349" s="180"/>
      <c r="AL349" s="180"/>
      <c r="AM349" s="180"/>
      <c r="AN349" s="180"/>
      <c r="AO349" s="180"/>
      <c r="AP349" s="180"/>
      <c r="AQ349" s="180"/>
      <c r="AR349" s="180"/>
      <c r="AS349" s="180"/>
      <c r="AT349" s="180"/>
      <c r="AU349" s="180"/>
      <c r="AV349" s="180"/>
      <c r="AW349" s="180"/>
      <c r="AX349" s="180"/>
      <c r="AY349" s="180"/>
      <c r="AZ349" s="180"/>
      <c r="BA349" s="180">
        <v>425000</v>
      </c>
    </row>
    <row r="350" spans="1:53" x14ac:dyDescent="0.3">
      <c r="A350" s="193">
        <v>4</v>
      </c>
      <c r="B350" s="180"/>
      <c r="C350" s="180"/>
      <c r="D350" s="180"/>
      <c r="E350" s="180"/>
      <c r="F350" s="180"/>
      <c r="G350" s="180"/>
      <c r="H350" s="180"/>
      <c r="I350" s="180"/>
      <c r="J350" s="180"/>
      <c r="K350" s="180">
        <v>425000</v>
      </c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  <c r="AA350" s="180"/>
      <c r="AB350" s="180"/>
      <c r="AC350" s="180"/>
      <c r="AD350" s="180"/>
      <c r="AE350" s="180"/>
      <c r="AF350" s="180"/>
      <c r="AG350" s="180"/>
      <c r="AH350" s="180"/>
      <c r="AI350" s="180"/>
      <c r="AJ350" s="180"/>
      <c r="AK350" s="180"/>
      <c r="AL350" s="180"/>
      <c r="AM350" s="180"/>
      <c r="AN350" s="180"/>
      <c r="AO350" s="180"/>
      <c r="AP350" s="180"/>
      <c r="AQ350" s="180"/>
      <c r="AR350" s="180"/>
      <c r="AS350" s="180"/>
      <c r="AT350" s="180"/>
      <c r="AU350" s="180"/>
      <c r="AV350" s="180"/>
      <c r="AW350" s="180"/>
      <c r="AX350" s="180"/>
      <c r="AY350" s="180"/>
      <c r="AZ350" s="180"/>
      <c r="BA350" s="180">
        <v>425000</v>
      </c>
    </row>
    <row r="351" spans="1:53" x14ac:dyDescent="0.3">
      <c r="A351" s="7" t="s">
        <v>108</v>
      </c>
      <c r="B351" s="180"/>
      <c r="C351" s="180"/>
      <c r="D351" s="180"/>
      <c r="E351" s="180"/>
      <c r="F351" s="180"/>
      <c r="G351" s="180"/>
      <c r="H351" s="180">
        <v>6053</v>
      </c>
      <c r="I351" s="180">
        <v>75000</v>
      </c>
      <c r="J351" s="180">
        <v>150000</v>
      </c>
      <c r="K351" s="180">
        <v>800000</v>
      </c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>
        <v>650000</v>
      </c>
      <c r="Z351" s="180"/>
      <c r="AA351" s="180">
        <v>0</v>
      </c>
      <c r="AB351" s="180"/>
      <c r="AC351" s="180"/>
      <c r="AD351" s="180"/>
      <c r="AE351" s="180"/>
      <c r="AF351" s="180">
        <v>100000</v>
      </c>
      <c r="AG351" s="180"/>
      <c r="AH351" s="180"/>
      <c r="AI351" s="180"/>
      <c r="AJ351" s="180">
        <v>16416</v>
      </c>
      <c r="AK351" s="180"/>
      <c r="AL351" s="180"/>
      <c r="AM351" s="180"/>
      <c r="AN351" s="180"/>
      <c r="AO351" s="180"/>
      <c r="AP351" s="180"/>
      <c r="AQ351" s="180"/>
      <c r="AR351" s="180"/>
      <c r="AS351" s="180"/>
      <c r="AT351" s="180">
        <v>20000</v>
      </c>
      <c r="AU351" s="180"/>
      <c r="AV351" s="180"/>
      <c r="AW351" s="180"/>
      <c r="AX351" s="180"/>
      <c r="AY351" s="180"/>
      <c r="AZ351" s="180"/>
      <c r="BA351" s="180">
        <v>1817469</v>
      </c>
    </row>
    <row r="352" spans="1:53" x14ac:dyDescent="0.3">
      <c r="A352" s="193">
        <v>1</v>
      </c>
      <c r="B352" s="180"/>
      <c r="C352" s="180"/>
      <c r="D352" s="180"/>
      <c r="E352" s="180"/>
      <c r="F352" s="180"/>
      <c r="G352" s="180"/>
      <c r="H352" s="180">
        <v>6053</v>
      </c>
      <c r="I352" s="180">
        <v>75000</v>
      </c>
      <c r="J352" s="180">
        <v>150000</v>
      </c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>
        <v>350000</v>
      </c>
      <c r="Z352" s="180"/>
      <c r="AA352" s="180">
        <v>0</v>
      </c>
      <c r="AB352" s="180"/>
      <c r="AC352" s="180"/>
      <c r="AD352" s="180"/>
      <c r="AE352" s="180"/>
      <c r="AF352" s="180"/>
      <c r="AG352" s="180"/>
      <c r="AH352" s="180"/>
      <c r="AI352" s="180"/>
      <c r="AJ352" s="180">
        <v>16416</v>
      </c>
      <c r="AK352" s="180"/>
      <c r="AL352" s="180"/>
      <c r="AM352" s="180"/>
      <c r="AN352" s="180"/>
      <c r="AO352" s="180"/>
      <c r="AP352" s="180"/>
      <c r="AQ352" s="180"/>
      <c r="AR352" s="180"/>
      <c r="AS352" s="180"/>
      <c r="AT352" s="180"/>
      <c r="AU352" s="180"/>
      <c r="AV352" s="180"/>
      <c r="AW352" s="180"/>
      <c r="AX352" s="180"/>
      <c r="AY352" s="180"/>
      <c r="AZ352" s="180"/>
      <c r="BA352" s="180">
        <v>597469</v>
      </c>
    </row>
    <row r="353" spans="1:53" x14ac:dyDescent="0.3">
      <c r="A353" s="193">
        <v>2</v>
      </c>
      <c r="B353" s="180"/>
      <c r="C353" s="180"/>
      <c r="D353" s="180"/>
      <c r="E353" s="180"/>
      <c r="F353" s="180"/>
      <c r="G353" s="180"/>
      <c r="H353" s="180"/>
      <c r="I353" s="180"/>
      <c r="J353" s="180"/>
      <c r="K353" s="180">
        <v>800000</v>
      </c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  <c r="AA353" s="180"/>
      <c r="AB353" s="180"/>
      <c r="AC353" s="180"/>
      <c r="AD353" s="180"/>
      <c r="AE353" s="180"/>
      <c r="AF353" s="180"/>
      <c r="AG353" s="180"/>
      <c r="AH353" s="180"/>
      <c r="AI353" s="180"/>
      <c r="AJ353" s="180"/>
      <c r="AK353" s="180"/>
      <c r="AL353" s="180"/>
      <c r="AM353" s="180"/>
      <c r="AN353" s="180"/>
      <c r="AO353" s="180"/>
      <c r="AP353" s="180"/>
      <c r="AQ353" s="180"/>
      <c r="AR353" s="180"/>
      <c r="AS353" s="180"/>
      <c r="AT353" s="180"/>
      <c r="AU353" s="180"/>
      <c r="AV353" s="180"/>
      <c r="AW353" s="180"/>
      <c r="AX353" s="180"/>
      <c r="AY353" s="180"/>
      <c r="AZ353" s="180"/>
      <c r="BA353" s="180">
        <v>800000</v>
      </c>
    </row>
    <row r="354" spans="1:53" x14ac:dyDescent="0.3">
      <c r="A354" s="193">
        <v>3</v>
      </c>
      <c r="B354" s="180"/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>
        <v>300000</v>
      </c>
      <c r="Z354" s="180"/>
      <c r="AA354" s="180"/>
      <c r="AB354" s="180"/>
      <c r="AC354" s="180"/>
      <c r="AD354" s="180"/>
      <c r="AE354" s="180"/>
      <c r="AF354" s="180"/>
      <c r="AG354" s="180"/>
      <c r="AH354" s="180"/>
      <c r="AI354" s="180"/>
      <c r="AJ354" s="180"/>
      <c r="AK354" s="180"/>
      <c r="AL354" s="180"/>
      <c r="AM354" s="180"/>
      <c r="AN354" s="180"/>
      <c r="AO354" s="180"/>
      <c r="AP354" s="180"/>
      <c r="AQ354" s="180"/>
      <c r="AR354" s="180"/>
      <c r="AS354" s="180"/>
      <c r="AT354" s="180"/>
      <c r="AU354" s="180"/>
      <c r="AV354" s="180"/>
      <c r="AW354" s="180"/>
      <c r="AX354" s="180"/>
      <c r="AY354" s="180"/>
      <c r="AZ354" s="180"/>
      <c r="BA354" s="180">
        <v>300000</v>
      </c>
    </row>
    <row r="355" spans="1:53" x14ac:dyDescent="0.3">
      <c r="A355" s="193">
        <v>4</v>
      </c>
      <c r="B355" s="180"/>
      <c r="C355" s="180"/>
      <c r="D355" s="180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  <c r="AA355" s="180"/>
      <c r="AB355" s="180"/>
      <c r="AC355" s="180"/>
      <c r="AD355" s="180"/>
      <c r="AE355" s="180"/>
      <c r="AF355" s="180">
        <v>100000</v>
      </c>
      <c r="AG355" s="180"/>
      <c r="AH355" s="180"/>
      <c r="AI355" s="180"/>
      <c r="AJ355" s="180"/>
      <c r="AK355" s="180"/>
      <c r="AL355" s="180"/>
      <c r="AM355" s="180"/>
      <c r="AN355" s="180"/>
      <c r="AO355" s="180"/>
      <c r="AP355" s="180"/>
      <c r="AQ355" s="180"/>
      <c r="AR355" s="180"/>
      <c r="AS355" s="180"/>
      <c r="AT355" s="180"/>
      <c r="AU355" s="180"/>
      <c r="AV355" s="180"/>
      <c r="AW355" s="180"/>
      <c r="AX355" s="180"/>
      <c r="AY355" s="180"/>
      <c r="AZ355" s="180"/>
      <c r="BA355" s="180">
        <v>100000</v>
      </c>
    </row>
    <row r="356" spans="1:53" x14ac:dyDescent="0.3">
      <c r="A356" s="193">
        <v>6</v>
      </c>
      <c r="B356" s="180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  <c r="AA356" s="180"/>
      <c r="AB356" s="180"/>
      <c r="AC356" s="180"/>
      <c r="AD356" s="180"/>
      <c r="AE356" s="180"/>
      <c r="AF356" s="180"/>
      <c r="AG356" s="180"/>
      <c r="AH356" s="180"/>
      <c r="AI356" s="180"/>
      <c r="AJ356" s="180"/>
      <c r="AK356" s="180"/>
      <c r="AL356" s="180"/>
      <c r="AM356" s="180"/>
      <c r="AN356" s="180"/>
      <c r="AO356" s="180"/>
      <c r="AP356" s="180"/>
      <c r="AQ356" s="180"/>
      <c r="AR356" s="180"/>
      <c r="AS356" s="180"/>
      <c r="AT356" s="180">
        <v>20000</v>
      </c>
      <c r="AU356" s="180"/>
      <c r="AV356" s="180"/>
      <c r="AW356" s="180"/>
      <c r="AX356" s="180"/>
      <c r="AY356" s="180"/>
      <c r="AZ356" s="180"/>
      <c r="BA356" s="180">
        <v>20000</v>
      </c>
    </row>
    <row r="357" spans="1:53" x14ac:dyDescent="0.3">
      <c r="A357" s="7" t="s">
        <v>124</v>
      </c>
      <c r="B357" s="180"/>
      <c r="C357" s="180"/>
      <c r="D357" s="180"/>
      <c r="E357" s="180"/>
      <c r="F357" s="180"/>
      <c r="G357" s="180"/>
      <c r="H357" s="180"/>
      <c r="I357" s="180"/>
      <c r="J357" s="180"/>
      <c r="K357" s="180">
        <v>425000</v>
      </c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>
        <v>600000</v>
      </c>
      <c r="Z357" s="180"/>
      <c r="AA357" s="180"/>
      <c r="AB357" s="180"/>
      <c r="AC357" s="180"/>
      <c r="AD357" s="180"/>
      <c r="AE357" s="180"/>
      <c r="AF357" s="180">
        <v>301220</v>
      </c>
      <c r="AG357" s="180"/>
      <c r="AH357" s="180"/>
      <c r="AI357" s="180"/>
      <c r="AJ357" s="180"/>
      <c r="AK357" s="180"/>
      <c r="AL357" s="180"/>
      <c r="AM357" s="180"/>
      <c r="AN357" s="180">
        <v>8226665</v>
      </c>
      <c r="AO357" s="180"/>
      <c r="AP357" s="180"/>
      <c r="AQ357" s="180"/>
      <c r="AR357" s="180"/>
      <c r="AS357" s="180"/>
      <c r="AT357" s="180">
        <v>220000</v>
      </c>
      <c r="AU357" s="180"/>
      <c r="AV357" s="180"/>
      <c r="AW357" s="180"/>
      <c r="AX357" s="180"/>
      <c r="AY357" s="180"/>
      <c r="AZ357" s="180"/>
      <c r="BA357" s="180">
        <v>9772885</v>
      </c>
    </row>
    <row r="358" spans="1:53" x14ac:dyDescent="0.3">
      <c r="A358" s="193">
        <v>1</v>
      </c>
      <c r="B358" s="180"/>
      <c r="C358" s="180"/>
      <c r="D358" s="180"/>
      <c r="E358" s="180"/>
      <c r="F358" s="180"/>
      <c r="G358" s="180"/>
      <c r="H358" s="180"/>
      <c r="I358" s="180"/>
      <c r="J358" s="180"/>
      <c r="K358" s="180">
        <v>425000</v>
      </c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  <c r="AA358" s="180"/>
      <c r="AB358" s="180"/>
      <c r="AC358" s="180"/>
      <c r="AD358" s="180"/>
      <c r="AE358" s="180"/>
      <c r="AF358" s="180">
        <v>301220</v>
      </c>
      <c r="AG358" s="180"/>
      <c r="AH358" s="180"/>
      <c r="AI358" s="180"/>
      <c r="AJ358" s="180"/>
      <c r="AK358" s="180"/>
      <c r="AL358" s="180"/>
      <c r="AM358" s="180"/>
      <c r="AN358" s="180"/>
      <c r="AO358" s="180"/>
      <c r="AP358" s="180"/>
      <c r="AQ358" s="180"/>
      <c r="AR358" s="180"/>
      <c r="AS358" s="180"/>
      <c r="AT358" s="180"/>
      <c r="AU358" s="180"/>
      <c r="AV358" s="180"/>
      <c r="AW358" s="180"/>
      <c r="AX358" s="180"/>
      <c r="AY358" s="180"/>
      <c r="AZ358" s="180"/>
      <c r="BA358" s="180">
        <v>726220</v>
      </c>
    </row>
    <row r="359" spans="1:53" x14ac:dyDescent="0.3">
      <c r="A359" s="193">
        <v>2</v>
      </c>
      <c r="B359" s="180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  <c r="AA359" s="180"/>
      <c r="AB359" s="180"/>
      <c r="AC359" s="180"/>
      <c r="AD359" s="180"/>
      <c r="AE359" s="180"/>
      <c r="AF359" s="180"/>
      <c r="AG359" s="180"/>
      <c r="AH359" s="180"/>
      <c r="AI359" s="180"/>
      <c r="AJ359" s="180"/>
      <c r="AK359" s="180"/>
      <c r="AL359" s="180"/>
      <c r="AM359" s="180"/>
      <c r="AN359" s="180">
        <v>8226665</v>
      </c>
      <c r="AO359" s="180"/>
      <c r="AP359" s="180"/>
      <c r="AQ359" s="180"/>
      <c r="AR359" s="180"/>
      <c r="AS359" s="180"/>
      <c r="AT359" s="180"/>
      <c r="AU359" s="180"/>
      <c r="AV359" s="180"/>
      <c r="AW359" s="180"/>
      <c r="AX359" s="180"/>
      <c r="AY359" s="180"/>
      <c r="AZ359" s="180"/>
      <c r="BA359" s="180">
        <v>8226665</v>
      </c>
    </row>
    <row r="360" spans="1:53" x14ac:dyDescent="0.3">
      <c r="A360" s="193">
        <v>6</v>
      </c>
      <c r="B360" s="180"/>
      <c r="C360" s="180"/>
      <c r="D360" s="180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>
        <v>600000</v>
      </c>
      <c r="Z360" s="180"/>
      <c r="AA360" s="180"/>
      <c r="AB360" s="180"/>
      <c r="AC360" s="180"/>
      <c r="AD360" s="180"/>
      <c r="AE360" s="180"/>
      <c r="AF360" s="180"/>
      <c r="AG360" s="180"/>
      <c r="AH360" s="180"/>
      <c r="AI360" s="180"/>
      <c r="AJ360" s="180"/>
      <c r="AK360" s="180"/>
      <c r="AL360" s="180"/>
      <c r="AM360" s="180"/>
      <c r="AN360" s="180"/>
      <c r="AO360" s="180"/>
      <c r="AP360" s="180"/>
      <c r="AQ360" s="180"/>
      <c r="AR360" s="180"/>
      <c r="AS360" s="180"/>
      <c r="AT360" s="180">
        <v>220000</v>
      </c>
      <c r="AU360" s="180"/>
      <c r="AV360" s="180"/>
      <c r="AW360" s="180"/>
      <c r="AX360" s="180"/>
      <c r="AY360" s="180"/>
      <c r="AZ360" s="180"/>
      <c r="BA360" s="180">
        <v>820000</v>
      </c>
    </row>
    <row r="361" spans="1:53" x14ac:dyDescent="0.3">
      <c r="A361" s="7" t="s">
        <v>123</v>
      </c>
      <c r="B361" s="180"/>
      <c r="C361" s="180"/>
      <c r="D361" s="180"/>
      <c r="E361" s="180"/>
      <c r="F361" s="180">
        <v>40000</v>
      </c>
      <c r="G361" s="180"/>
      <c r="H361" s="180">
        <v>6162</v>
      </c>
      <c r="I361" s="180">
        <v>75000</v>
      </c>
      <c r="J361" s="180">
        <v>25000</v>
      </c>
      <c r="K361" s="180"/>
      <c r="L361" s="180"/>
      <c r="M361" s="180"/>
      <c r="N361" s="180">
        <v>51000</v>
      </c>
      <c r="O361" s="180"/>
      <c r="P361" s="180"/>
      <c r="Q361" s="180">
        <v>88779</v>
      </c>
      <c r="R361" s="180"/>
      <c r="S361" s="180"/>
      <c r="T361" s="180"/>
      <c r="U361" s="180"/>
      <c r="V361" s="180"/>
      <c r="W361" s="180"/>
      <c r="X361" s="180"/>
      <c r="Y361" s="180"/>
      <c r="Z361" s="180"/>
      <c r="AA361" s="180"/>
      <c r="AB361" s="180"/>
      <c r="AC361" s="180"/>
      <c r="AD361" s="180"/>
      <c r="AE361" s="180"/>
      <c r="AF361" s="180"/>
      <c r="AG361" s="180"/>
      <c r="AH361" s="180"/>
      <c r="AI361" s="180"/>
      <c r="AJ361" s="180">
        <v>420000</v>
      </c>
      <c r="AK361" s="180">
        <v>1187868</v>
      </c>
      <c r="AL361" s="180"/>
      <c r="AM361" s="180"/>
      <c r="AN361" s="180">
        <v>4000000</v>
      </c>
      <c r="AO361" s="180">
        <v>125000</v>
      </c>
      <c r="AP361" s="180"/>
      <c r="AQ361" s="180"/>
      <c r="AR361" s="180"/>
      <c r="AS361" s="180"/>
      <c r="AT361" s="180"/>
      <c r="AU361" s="180"/>
      <c r="AV361" s="180"/>
      <c r="AW361" s="180"/>
      <c r="AX361" s="180"/>
      <c r="AY361" s="180"/>
      <c r="AZ361" s="180"/>
      <c r="BA361" s="180">
        <v>6018809</v>
      </c>
    </row>
    <row r="362" spans="1:53" x14ac:dyDescent="0.3">
      <c r="A362" s="193">
        <v>1</v>
      </c>
      <c r="B362" s="180"/>
      <c r="C362" s="180"/>
      <c r="D362" s="180"/>
      <c r="E362" s="180"/>
      <c r="F362" s="180"/>
      <c r="G362" s="180"/>
      <c r="H362" s="180">
        <v>6162</v>
      </c>
      <c r="I362" s="180"/>
      <c r="J362" s="180"/>
      <c r="K362" s="180"/>
      <c r="L362" s="180"/>
      <c r="M362" s="180"/>
      <c r="N362" s="180">
        <v>51000</v>
      </c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  <c r="AA362" s="180"/>
      <c r="AB362" s="180"/>
      <c r="AC362" s="180"/>
      <c r="AD362" s="180"/>
      <c r="AE362" s="180"/>
      <c r="AF362" s="180"/>
      <c r="AG362" s="180"/>
      <c r="AH362" s="180"/>
      <c r="AI362" s="180"/>
      <c r="AJ362" s="180"/>
      <c r="AK362" s="180"/>
      <c r="AL362" s="180"/>
      <c r="AM362" s="180"/>
      <c r="AN362" s="180"/>
      <c r="AO362" s="180">
        <v>125000</v>
      </c>
      <c r="AP362" s="180"/>
      <c r="AQ362" s="180"/>
      <c r="AR362" s="180"/>
      <c r="AS362" s="180"/>
      <c r="AT362" s="180"/>
      <c r="AU362" s="180"/>
      <c r="AV362" s="180"/>
      <c r="AW362" s="180"/>
      <c r="AX362" s="180"/>
      <c r="AY362" s="180"/>
      <c r="AZ362" s="180"/>
      <c r="BA362" s="180">
        <v>182162</v>
      </c>
    </row>
    <row r="363" spans="1:53" x14ac:dyDescent="0.3">
      <c r="A363" s="193">
        <v>2</v>
      </c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  <c r="AA363" s="180"/>
      <c r="AB363" s="180"/>
      <c r="AC363" s="180"/>
      <c r="AD363" s="180"/>
      <c r="AE363" s="180"/>
      <c r="AF363" s="180"/>
      <c r="AG363" s="180"/>
      <c r="AH363" s="180"/>
      <c r="AI363" s="180"/>
      <c r="AJ363" s="180">
        <v>420000</v>
      </c>
      <c r="AK363" s="180"/>
      <c r="AL363" s="180"/>
      <c r="AM363" s="180"/>
      <c r="AN363" s="180"/>
      <c r="AO363" s="180"/>
      <c r="AP363" s="180"/>
      <c r="AQ363" s="180"/>
      <c r="AR363" s="180"/>
      <c r="AS363" s="180"/>
      <c r="AT363" s="180"/>
      <c r="AU363" s="180"/>
      <c r="AV363" s="180"/>
      <c r="AW363" s="180"/>
      <c r="AX363" s="180"/>
      <c r="AY363" s="180"/>
      <c r="AZ363" s="180"/>
      <c r="BA363" s="180">
        <v>420000</v>
      </c>
    </row>
    <row r="364" spans="1:53" x14ac:dyDescent="0.3">
      <c r="A364" s="193">
        <v>3</v>
      </c>
      <c r="B364" s="180"/>
      <c r="C364" s="180"/>
      <c r="D364" s="180"/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  <c r="AA364" s="180"/>
      <c r="AB364" s="180"/>
      <c r="AC364" s="180"/>
      <c r="AD364" s="180"/>
      <c r="AE364" s="180"/>
      <c r="AF364" s="180"/>
      <c r="AG364" s="180"/>
      <c r="AH364" s="180"/>
      <c r="AI364" s="180"/>
      <c r="AJ364" s="180"/>
      <c r="AK364" s="180"/>
      <c r="AL364" s="180"/>
      <c r="AM364" s="180"/>
      <c r="AN364" s="180">
        <v>4000000</v>
      </c>
      <c r="AO364" s="180"/>
      <c r="AP364" s="180"/>
      <c r="AQ364" s="180"/>
      <c r="AR364" s="180"/>
      <c r="AS364" s="180"/>
      <c r="AT364" s="180"/>
      <c r="AU364" s="180"/>
      <c r="AV364" s="180"/>
      <c r="AW364" s="180"/>
      <c r="AX364" s="180"/>
      <c r="AY364" s="180"/>
      <c r="AZ364" s="180"/>
      <c r="BA364" s="180">
        <v>4000000</v>
      </c>
    </row>
    <row r="365" spans="1:53" x14ac:dyDescent="0.3">
      <c r="A365" s="193">
        <v>4</v>
      </c>
      <c r="B365" s="180"/>
      <c r="C365" s="180"/>
      <c r="D365" s="180"/>
      <c r="E365" s="180"/>
      <c r="F365" s="180"/>
      <c r="G365" s="180"/>
      <c r="H365" s="180"/>
      <c r="I365" s="180"/>
      <c r="J365" s="180">
        <v>25000</v>
      </c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  <c r="AA365" s="180"/>
      <c r="AB365" s="180"/>
      <c r="AC365" s="180"/>
      <c r="AD365" s="180"/>
      <c r="AE365" s="180"/>
      <c r="AF365" s="180"/>
      <c r="AG365" s="180"/>
      <c r="AH365" s="180"/>
      <c r="AI365" s="180"/>
      <c r="AJ365" s="180"/>
      <c r="AK365" s="180"/>
      <c r="AL365" s="180"/>
      <c r="AM365" s="180"/>
      <c r="AN365" s="180"/>
      <c r="AO365" s="180"/>
      <c r="AP365" s="180"/>
      <c r="AQ365" s="180"/>
      <c r="AR365" s="180"/>
      <c r="AS365" s="180"/>
      <c r="AT365" s="180"/>
      <c r="AU365" s="180"/>
      <c r="AV365" s="180"/>
      <c r="AW365" s="180"/>
      <c r="AX365" s="180"/>
      <c r="AY365" s="180"/>
      <c r="AZ365" s="180"/>
      <c r="BA365" s="180">
        <v>25000</v>
      </c>
    </row>
    <row r="366" spans="1:53" x14ac:dyDescent="0.3">
      <c r="A366" s="193">
        <v>5</v>
      </c>
      <c r="B366" s="180"/>
      <c r="C366" s="180"/>
      <c r="D366" s="180"/>
      <c r="E366" s="180"/>
      <c r="F366" s="180">
        <v>40000</v>
      </c>
      <c r="G366" s="180"/>
      <c r="H366" s="180"/>
      <c r="I366" s="180">
        <v>75000</v>
      </c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  <c r="AA366" s="180"/>
      <c r="AB366" s="180"/>
      <c r="AC366" s="180"/>
      <c r="AD366" s="180"/>
      <c r="AE366" s="180"/>
      <c r="AF366" s="180"/>
      <c r="AG366" s="180"/>
      <c r="AH366" s="180"/>
      <c r="AI366" s="180"/>
      <c r="AJ366" s="180"/>
      <c r="AK366" s="180"/>
      <c r="AL366" s="180"/>
      <c r="AM366" s="180"/>
      <c r="AN366" s="180"/>
      <c r="AO366" s="180"/>
      <c r="AP366" s="180"/>
      <c r="AQ366" s="180"/>
      <c r="AR366" s="180"/>
      <c r="AS366" s="180"/>
      <c r="AT366" s="180"/>
      <c r="AU366" s="180"/>
      <c r="AV366" s="180"/>
      <c r="AW366" s="180"/>
      <c r="AX366" s="180"/>
      <c r="AY366" s="180"/>
      <c r="AZ366" s="180"/>
      <c r="BA366" s="180">
        <v>115000</v>
      </c>
    </row>
    <row r="367" spans="1:53" x14ac:dyDescent="0.3">
      <c r="A367" s="193">
        <v>6</v>
      </c>
      <c r="B367" s="180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>
        <v>88779</v>
      </c>
      <c r="R367" s="180"/>
      <c r="S367" s="180"/>
      <c r="T367" s="180"/>
      <c r="U367" s="180"/>
      <c r="V367" s="180"/>
      <c r="W367" s="180"/>
      <c r="X367" s="180"/>
      <c r="Y367" s="180"/>
      <c r="Z367" s="180"/>
      <c r="AA367" s="180"/>
      <c r="AB367" s="180"/>
      <c r="AC367" s="180"/>
      <c r="AD367" s="180"/>
      <c r="AE367" s="180"/>
      <c r="AF367" s="180"/>
      <c r="AG367" s="180"/>
      <c r="AH367" s="180"/>
      <c r="AI367" s="180"/>
      <c r="AJ367" s="180"/>
      <c r="AK367" s="180">
        <v>1187868</v>
      </c>
      <c r="AL367" s="180"/>
      <c r="AM367" s="180"/>
      <c r="AN367" s="180"/>
      <c r="AO367" s="180"/>
      <c r="AP367" s="180"/>
      <c r="AQ367" s="180"/>
      <c r="AR367" s="180"/>
      <c r="AS367" s="180"/>
      <c r="AT367" s="180"/>
      <c r="AU367" s="180"/>
      <c r="AV367" s="180"/>
      <c r="AW367" s="180"/>
      <c r="AX367" s="180"/>
      <c r="AY367" s="180"/>
      <c r="AZ367" s="180"/>
      <c r="BA367" s="180">
        <v>1276647</v>
      </c>
    </row>
    <row r="368" spans="1:53" x14ac:dyDescent="0.3">
      <c r="A368" s="7" t="s">
        <v>135</v>
      </c>
      <c r="B368" s="180"/>
      <c r="C368" s="180"/>
      <c r="D368" s="180"/>
      <c r="E368" s="180"/>
      <c r="F368" s="180"/>
      <c r="G368" s="180"/>
      <c r="H368" s="180"/>
      <c r="I368" s="180"/>
      <c r="J368" s="180"/>
      <c r="K368" s="180">
        <v>425000</v>
      </c>
      <c r="L368" s="180"/>
      <c r="M368" s="180">
        <v>21000</v>
      </c>
      <c r="N368" s="180">
        <v>100000</v>
      </c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>
        <v>4447860</v>
      </c>
      <c r="Z368" s="180"/>
      <c r="AA368" s="180"/>
      <c r="AB368" s="180"/>
      <c r="AC368" s="180"/>
      <c r="AD368" s="180"/>
      <c r="AE368" s="180"/>
      <c r="AF368" s="180"/>
      <c r="AG368" s="180"/>
      <c r="AH368" s="180"/>
      <c r="AI368" s="180"/>
      <c r="AJ368" s="180"/>
      <c r="AK368" s="180"/>
      <c r="AL368" s="180"/>
      <c r="AM368" s="180"/>
      <c r="AN368" s="180">
        <v>4514705</v>
      </c>
      <c r="AO368" s="180"/>
      <c r="AP368" s="180"/>
      <c r="AQ368" s="180"/>
      <c r="AR368" s="180"/>
      <c r="AS368" s="180"/>
      <c r="AT368" s="180">
        <v>432000</v>
      </c>
      <c r="AU368" s="180"/>
      <c r="AV368" s="180"/>
      <c r="AW368" s="180"/>
      <c r="AX368" s="180"/>
      <c r="AY368" s="180"/>
      <c r="AZ368" s="180"/>
      <c r="BA368" s="180">
        <v>9940565</v>
      </c>
    </row>
    <row r="369" spans="1:53" x14ac:dyDescent="0.3">
      <c r="A369" s="193">
        <v>1</v>
      </c>
      <c r="B369" s="180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>
        <v>21000</v>
      </c>
      <c r="N369" s="180">
        <v>100000</v>
      </c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  <c r="AA369" s="180"/>
      <c r="AB369" s="180"/>
      <c r="AC369" s="180"/>
      <c r="AD369" s="180"/>
      <c r="AE369" s="180"/>
      <c r="AF369" s="180"/>
      <c r="AG369" s="180"/>
      <c r="AH369" s="180"/>
      <c r="AI369" s="180"/>
      <c r="AJ369" s="180"/>
      <c r="AK369" s="180"/>
      <c r="AL369" s="180"/>
      <c r="AM369" s="180"/>
      <c r="AN369" s="180"/>
      <c r="AO369" s="180"/>
      <c r="AP369" s="180"/>
      <c r="AQ369" s="180"/>
      <c r="AR369" s="180"/>
      <c r="AS369" s="180"/>
      <c r="AT369" s="180"/>
      <c r="AU369" s="180"/>
      <c r="AV369" s="180"/>
      <c r="AW369" s="180"/>
      <c r="AX369" s="180"/>
      <c r="AY369" s="180"/>
      <c r="AZ369" s="180"/>
      <c r="BA369" s="180">
        <v>121000</v>
      </c>
    </row>
    <row r="370" spans="1:53" x14ac:dyDescent="0.3">
      <c r="A370" s="193">
        <v>3</v>
      </c>
      <c r="B370" s="180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>
        <v>4447860</v>
      </c>
      <c r="Z370" s="180"/>
      <c r="AA370" s="180"/>
      <c r="AB370" s="180"/>
      <c r="AC370" s="180"/>
      <c r="AD370" s="180"/>
      <c r="AE370" s="180"/>
      <c r="AF370" s="180"/>
      <c r="AG370" s="180"/>
      <c r="AH370" s="180"/>
      <c r="AI370" s="180"/>
      <c r="AJ370" s="180"/>
      <c r="AK370" s="180"/>
      <c r="AL370" s="180"/>
      <c r="AM370" s="180"/>
      <c r="AN370" s="180"/>
      <c r="AO370" s="180"/>
      <c r="AP370" s="180"/>
      <c r="AQ370" s="180"/>
      <c r="AR370" s="180"/>
      <c r="AS370" s="180"/>
      <c r="AT370" s="180"/>
      <c r="AU370" s="180"/>
      <c r="AV370" s="180"/>
      <c r="AW370" s="180"/>
      <c r="AX370" s="180"/>
      <c r="AY370" s="180"/>
      <c r="AZ370" s="180"/>
      <c r="BA370" s="180">
        <v>4447860</v>
      </c>
    </row>
    <row r="371" spans="1:53" x14ac:dyDescent="0.3">
      <c r="A371" s="193">
        <v>4</v>
      </c>
      <c r="B371" s="180"/>
      <c r="C371" s="180"/>
      <c r="D371" s="180"/>
      <c r="E371" s="180"/>
      <c r="F371" s="180"/>
      <c r="G371" s="180"/>
      <c r="H371" s="180"/>
      <c r="I371" s="180"/>
      <c r="J371" s="180"/>
      <c r="K371" s="180">
        <v>425000</v>
      </c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  <c r="AA371" s="180"/>
      <c r="AB371" s="180"/>
      <c r="AC371" s="180"/>
      <c r="AD371" s="180"/>
      <c r="AE371" s="180"/>
      <c r="AF371" s="180"/>
      <c r="AG371" s="180"/>
      <c r="AH371" s="180"/>
      <c r="AI371" s="180"/>
      <c r="AJ371" s="180"/>
      <c r="AK371" s="180"/>
      <c r="AL371" s="180"/>
      <c r="AM371" s="180"/>
      <c r="AN371" s="180"/>
      <c r="AO371" s="180"/>
      <c r="AP371" s="180"/>
      <c r="AQ371" s="180"/>
      <c r="AR371" s="180"/>
      <c r="AS371" s="180"/>
      <c r="AT371" s="180"/>
      <c r="AU371" s="180"/>
      <c r="AV371" s="180"/>
      <c r="AW371" s="180"/>
      <c r="AX371" s="180"/>
      <c r="AY371" s="180"/>
      <c r="AZ371" s="180"/>
      <c r="BA371" s="180">
        <v>425000</v>
      </c>
    </row>
    <row r="372" spans="1:53" x14ac:dyDescent="0.3">
      <c r="A372" s="193">
        <v>5</v>
      </c>
      <c r="B372" s="180"/>
      <c r="C372" s="180"/>
      <c r="D372" s="180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  <c r="AA372" s="180"/>
      <c r="AB372" s="180"/>
      <c r="AC372" s="180"/>
      <c r="AD372" s="180"/>
      <c r="AE372" s="180"/>
      <c r="AF372" s="180"/>
      <c r="AG372" s="180"/>
      <c r="AH372" s="180"/>
      <c r="AI372" s="180"/>
      <c r="AJ372" s="180"/>
      <c r="AK372" s="180"/>
      <c r="AL372" s="180"/>
      <c r="AM372" s="180"/>
      <c r="AN372" s="180">
        <v>4514705</v>
      </c>
      <c r="AO372" s="180"/>
      <c r="AP372" s="180"/>
      <c r="AQ372" s="180"/>
      <c r="AR372" s="180"/>
      <c r="AS372" s="180"/>
      <c r="AT372" s="180"/>
      <c r="AU372" s="180"/>
      <c r="AV372" s="180"/>
      <c r="AW372" s="180"/>
      <c r="AX372" s="180"/>
      <c r="AY372" s="180"/>
      <c r="AZ372" s="180"/>
      <c r="BA372" s="180">
        <v>4514705</v>
      </c>
    </row>
    <row r="373" spans="1:53" x14ac:dyDescent="0.3">
      <c r="A373" s="193">
        <v>6</v>
      </c>
      <c r="B373" s="180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  <c r="AA373" s="180"/>
      <c r="AB373" s="180"/>
      <c r="AC373" s="180"/>
      <c r="AD373" s="180"/>
      <c r="AE373" s="180"/>
      <c r="AF373" s="180"/>
      <c r="AG373" s="180"/>
      <c r="AH373" s="180"/>
      <c r="AI373" s="180"/>
      <c r="AJ373" s="180"/>
      <c r="AK373" s="180"/>
      <c r="AL373" s="180"/>
      <c r="AM373" s="180"/>
      <c r="AN373" s="180"/>
      <c r="AO373" s="180"/>
      <c r="AP373" s="180"/>
      <c r="AQ373" s="180"/>
      <c r="AR373" s="180"/>
      <c r="AS373" s="180"/>
      <c r="AT373" s="180">
        <v>432000</v>
      </c>
      <c r="AU373" s="180"/>
      <c r="AV373" s="180"/>
      <c r="AW373" s="180"/>
      <c r="AX373" s="180"/>
      <c r="AY373" s="180"/>
      <c r="AZ373" s="180"/>
      <c r="BA373" s="180">
        <v>432000</v>
      </c>
    </row>
    <row r="374" spans="1:53" x14ac:dyDescent="0.3">
      <c r="A374" s="7" t="s">
        <v>134</v>
      </c>
      <c r="B374" s="180"/>
      <c r="C374" s="180"/>
      <c r="D374" s="180"/>
      <c r="E374" s="180"/>
      <c r="F374" s="180"/>
      <c r="G374" s="180"/>
      <c r="H374" s="180">
        <v>2968257</v>
      </c>
      <c r="I374" s="180"/>
      <c r="J374" s="180">
        <v>50000</v>
      </c>
      <c r="K374" s="180">
        <v>800000</v>
      </c>
      <c r="L374" s="180"/>
      <c r="M374" s="180"/>
      <c r="N374" s="180"/>
      <c r="O374" s="180"/>
      <c r="P374" s="180"/>
      <c r="Q374" s="180">
        <v>73371</v>
      </c>
      <c r="R374" s="180"/>
      <c r="S374" s="180"/>
      <c r="T374" s="180"/>
      <c r="U374" s="180"/>
      <c r="V374" s="180"/>
      <c r="W374" s="180"/>
      <c r="X374" s="180"/>
      <c r="Y374" s="180">
        <v>89671</v>
      </c>
      <c r="Z374" s="180"/>
      <c r="AA374" s="180"/>
      <c r="AB374" s="180"/>
      <c r="AC374" s="180"/>
      <c r="AD374" s="180"/>
      <c r="AE374" s="180"/>
      <c r="AF374" s="180"/>
      <c r="AG374" s="180"/>
      <c r="AH374" s="180"/>
      <c r="AI374" s="180"/>
      <c r="AJ374" s="180">
        <v>560000</v>
      </c>
      <c r="AK374" s="180"/>
      <c r="AL374" s="180"/>
      <c r="AM374" s="180"/>
      <c r="AN374" s="180">
        <v>20600000</v>
      </c>
      <c r="AO374" s="180"/>
      <c r="AP374" s="180"/>
      <c r="AQ374" s="180"/>
      <c r="AR374" s="180"/>
      <c r="AS374" s="180"/>
      <c r="AT374" s="180"/>
      <c r="AU374" s="180"/>
      <c r="AV374" s="180"/>
      <c r="AW374" s="180"/>
      <c r="AX374" s="180"/>
      <c r="AY374" s="180"/>
      <c r="AZ374" s="180"/>
      <c r="BA374" s="180">
        <v>25141299</v>
      </c>
    </row>
    <row r="375" spans="1:53" x14ac:dyDescent="0.3">
      <c r="A375" s="193">
        <v>1</v>
      </c>
      <c r="B375" s="180"/>
      <c r="C375" s="180"/>
      <c r="D375" s="180"/>
      <c r="E375" s="180"/>
      <c r="F375" s="180"/>
      <c r="G375" s="180"/>
      <c r="H375" s="180">
        <v>468257</v>
      </c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>
        <v>89671</v>
      </c>
      <c r="Z375" s="180"/>
      <c r="AA375" s="180"/>
      <c r="AB375" s="180"/>
      <c r="AC375" s="180"/>
      <c r="AD375" s="180"/>
      <c r="AE375" s="180"/>
      <c r="AF375" s="180"/>
      <c r="AG375" s="180"/>
      <c r="AH375" s="180"/>
      <c r="AI375" s="180"/>
      <c r="AJ375" s="180"/>
      <c r="AK375" s="180"/>
      <c r="AL375" s="180"/>
      <c r="AM375" s="180"/>
      <c r="AN375" s="180"/>
      <c r="AO375" s="180"/>
      <c r="AP375" s="180"/>
      <c r="AQ375" s="180"/>
      <c r="AR375" s="180"/>
      <c r="AS375" s="180"/>
      <c r="AT375" s="180"/>
      <c r="AU375" s="180"/>
      <c r="AV375" s="180"/>
      <c r="AW375" s="180"/>
      <c r="AX375" s="180"/>
      <c r="AY375" s="180"/>
      <c r="AZ375" s="180"/>
      <c r="BA375" s="180">
        <v>557928</v>
      </c>
    </row>
    <row r="376" spans="1:53" x14ac:dyDescent="0.3">
      <c r="A376" s="193">
        <v>2</v>
      </c>
      <c r="B376" s="180"/>
      <c r="C376" s="180"/>
      <c r="D376" s="180"/>
      <c r="E376" s="180"/>
      <c r="F376" s="180"/>
      <c r="G376" s="180"/>
      <c r="H376" s="180"/>
      <c r="I376" s="180"/>
      <c r="J376" s="180"/>
      <c r="K376" s="180">
        <v>800000</v>
      </c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  <c r="AA376" s="180"/>
      <c r="AB376" s="180"/>
      <c r="AC376" s="180"/>
      <c r="AD376" s="180"/>
      <c r="AE376" s="180"/>
      <c r="AF376" s="180"/>
      <c r="AG376" s="180"/>
      <c r="AH376" s="180"/>
      <c r="AI376" s="180"/>
      <c r="AJ376" s="180"/>
      <c r="AK376" s="180"/>
      <c r="AL376" s="180"/>
      <c r="AM376" s="180"/>
      <c r="AN376" s="180"/>
      <c r="AO376" s="180"/>
      <c r="AP376" s="180"/>
      <c r="AQ376" s="180"/>
      <c r="AR376" s="180"/>
      <c r="AS376" s="180"/>
      <c r="AT376" s="180"/>
      <c r="AU376" s="180"/>
      <c r="AV376" s="180"/>
      <c r="AW376" s="180"/>
      <c r="AX376" s="180"/>
      <c r="AY376" s="180"/>
      <c r="AZ376" s="180"/>
      <c r="BA376" s="180">
        <v>800000</v>
      </c>
    </row>
    <row r="377" spans="1:53" x14ac:dyDescent="0.3">
      <c r="A377" s="193">
        <v>3</v>
      </c>
      <c r="B377" s="180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  <c r="AA377" s="180"/>
      <c r="AB377" s="180"/>
      <c r="AC377" s="180"/>
      <c r="AD377" s="180"/>
      <c r="AE377" s="180"/>
      <c r="AF377" s="180"/>
      <c r="AG377" s="180"/>
      <c r="AH377" s="180"/>
      <c r="AI377" s="180"/>
      <c r="AJ377" s="180">
        <v>560000</v>
      </c>
      <c r="AK377" s="180"/>
      <c r="AL377" s="180"/>
      <c r="AM377" s="180"/>
      <c r="AN377" s="180">
        <v>20600000</v>
      </c>
      <c r="AO377" s="180"/>
      <c r="AP377" s="180"/>
      <c r="AQ377" s="180"/>
      <c r="AR377" s="180"/>
      <c r="AS377" s="180"/>
      <c r="AT377" s="180"/>
      <c r="AU377" s="180"/>
      <c r="AV377" s="180"/>
      <c r="AW377" s="180"/>
      <c r="AX377" s="180"/>
      <c r="AY377" s="180"/>
      <c r="AZ377" s="180"/>
      <c r="BA377" s="180">
        <v>21160000</v>
      </c>
    </row>
    <row r="378" spans="1:53" x14ac:dyDescent="0.3">
      <c r="A378" s="193">
        <v>4</v>
      </c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>
        <v>73371</v>
      </c>
      <c r="R378" s="180"/>
      <c r="S378" s="180"/>
      <c r="T378" s="180"/>
      <c r="U378" s="180"/>
      <c r="V378" s="180"/>
      <c r="W378" s="180"/>
      <c r="X378" s="180"/>
      <c r="Y378" s="180"/>
      <c r="Z378" s="180"/>
      <c r="AA378" s="180"/>
      <c r="AB378" s="180"/>
      <c r="AC378" s="180"/>
      <c r="AD378" s="180"/>
      <c r="AE378" s="180"/>
      <c r="AF378" s="180"/>
      <c r="AG378" s="180"/>
      <c r="AH378" s="180"/>
      <c r="AI378" s="180"/>
      <c r="AJ378" s="180"/>
      <c r="AK378" s="180"/>
      <c r="AL378" s="180"/>
      <c r="AM378" s="180"/>
      <c r="AN378" s="180"/>
      <c r="AO378" s="180"/>
      <c r="AP378" s="180"/>
      <c r="AQ378" s="180"/>
      <c r="AR378" s="180"/>
      <c r="AS378" s="180"/>
      <c r="AT378" s="180"/>
      <c r="AU378" s="180"/>
      <c r="AV378" s="180"/>
      <c r="AW378" s="180"/>
      <c r="AX378" s="180"/>
      <c r="AY378" s="180"/>
      <c r="AZ378" s="180"/>
      <c r="BA378" s="180">
        <v>73371</v>
      </c>
    </row>
    <row r="379" spans="1:53" x14ac:dyDescent="0.3">
      <c r="A379" s="193">
        <v>5</v>
      </c>
      <c r="B379" s="180"/>
      <c r="C379" s="180"/>
      <c r="D379" s="180"/>
      <c r="E379" s="180"/>
      <c r="F379" s="180"/>
      <c r="G379" s="180"/>
      <c r="H379" s="180">
        <v>2500000</v>
      </c>
      <c r="I379" s="180"/>
      <c r="J379" s="180">
        <v>50000</v>
      </c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  <c r="AA379" s="180"/>
      <c r="AB379" s="180"/>
      <c r="AC379" s="180"/>
      <c r="AD379" s="180"/>
      <c r="AE379" s="180"/>
      <c r="AF379" s="180"/>
      <c r="AG379" s="180"/>
      <c r="AH379" s="180"/>
      <c r="AI379" s="180"/>
      <c r="AJ379" s="180"/>
      <c r="AK379" s="180"/>
      <c r="AL379" s="180"/>
      <c r="AM379" s="180"/>
      <c r="AN379" s="180"/>
      <c r="AO379" s="180"/>
      <c r="AP379" s="180"/>
      <c r="AQ379" s="180"/>
      <c r="AR379" s="180"/>
      <c r="AS379" s="180"/>
      <c r="AT379" s="180"/>
      <c r="AU379" s="180"/>
      <c r="AV379" s="180"/>
      <c r="AW379" s="180"/>
      <c r="AX379" s="180"/>
      <c r="AY379" s="180"/>
      <c r="AZ379" s="180"/>
      <c r="BA379" s="180">
        <v>2550000</v>
      </c>
    </row>
    <row r="380" spans="1:53" x14ac:dyDescent="0.3">
      <c r="A380" s="7" t="s">
        <v>665</v>
      </c>
      <c r="B380" s="180">
        <v>309067804</v>
      </c>
      <c r="C380" s="180">
        <v>100000</v>
      </c>
      <c r="D380" s="180">
        <v>1200000</v>
      </c>
      <c r="E380" s="180">
        <v>40000</v>
      </c>
      <c r="F380" s="180">
        <v>960000</v>
      </c>
      <c r="G380" s="180">
        <v>1100000</v>
      </c>
      <c r="H380" s="180">
        <v>16086580</v>
      </c>
      <c r="I380" s="180">
        <v>1140000</v>
      </c>
      <c r="J380" s="180">
        <v>5977459</v>
      </c>
      <c r="K380" s="180">
        <v>36772365</v>
      </c>
      <c r="L380" s="180">
        <v>5064864</v>
      </c>
      <c r="M380" s="180">
        <v>1541000</v>
      </c>
      <c r="N380" s="180">
        <v>4176000</v>
      </c>
      <c r="O380" s="180">
        <v>125000</v>
      </c>
      <c r="P380" s="180">
        <v>54616228</v>
      </c>
      <c r="Q380" s="180">
        <v>1974668.25</v>
      </c>
      <c r="R380" s="180">
        <v>46831230</v>
      </c>
      <c r="S380" s="180">
        <v>25992234</v>
      </c>
      <c r="T380" s="180"/>
      <c r="U380" s="180">
        <v>4777563</v>
      </c>
      <c r="V380" s="180">
        <v>11277535</v>
      </c>
      <c r="W380" s="180">
        <v>6070418</v>
      </c>
      <c r="X380" s="180">
        <v>15014590</v>
      </c>
      <c r="Y380" s="180">
        <v>28209394</v>
      </c>
      <c r="Z380" s="180">
        <v>3505000</v>
      </c>
      <c r="AA380" s="180">
        <v>0</v>
      </c>
      <c r="AB380" s="180">
        <v>725000</v>
      </c>
      <c r="AC380" s="180">
        <v>145000</v>
      </c>
      <c r="AD380" s="180">
        <v>7700000</v>
      </c>
      <c r="AE380" s="180">
        <v>60000</v>
      </c>
      <c r="AF380" s="180">
        <v>6792470</v>
      </c>
      <c r="AG380" s="180">
        <v>2200000</v>
      </c>
      <c r="AH380" s="180">
        <v>1100000</v>
      </c>
      <c r="AI380" s="180">
        <v>50000</v>
      </c>
      <c r="AJ380" s="180">
        <v>996416</v>
      </c>
      <c r="AK380" s="180">
        <v>36972651.472499996</v>
      </c>
      <c r="AL380" s="180">
        <v>100000</v>
      </c>
      <c r="AM380" s="180">
        <v>8000000</v>
      </c>
      <c r="AN380" s="180">
        <v>293264189</v>
      </c>
      <c r="AO380" s="180">
        <v>3830006</v>
      </c>
      <c r="AP380" s="180">
        <v>5350000</v>
      </c>
      <c r="AQ380" s="180">
        <v>1710000</v>
      </c>
      <c r="AR380" s="180">
        <v>8500000</v>
      </c>
      <c r="AS380" s="180">
        <v>1100000</v>
      </c>
      <c r="AT380" s="180">
        <v>4706676</v>
      </c>
      <c r="AU380" s="180">
        <v>108000</v>
      </c>
      <c r="AV380" s="180">
        <v>18597372</v>
      </c>
      <c r="AW380" s="180">
        <v>18801000</v>
      </c>
      <c r="AX380" s="180">
        <v>20121372</v>
      </c>
      <c r="AY380" s="180">
        <v>62700000</v>
      </c>
      <c r="AZ380" s="180">
        <v>5500000</v>
      </c>
      <c r="BA380" s="180">
        <v>1090750084.7224998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G18" sqref="G18"/>
    </sheetView>
  </sheetViews>
  <sheetFormatPr defaultRowHeight="14.4" x14ac:dyDescent="0.3"/>
  <cols>
    <col min="5" max="5" width="13" customWidth="1"/>
    <col min="6" max="6" width="9.109375" customWidth="1"/>
    <col min="7" max="7" width="14.6640625" customWidth="1"/>
  </cols>
  <sheetData>
    <row r="1" spans="1:7" x14ac:dyDescent="0.3">
      <c r="A1" s="37"/>
      <c r="B1" s="37"/>
      <c r="C1" s="37"/>
      <c r="D1" s="37" t="s">
        <v>336</v>
      </c>
      <c r="E1" s="37"/>
      <c r="F1" s="37"/>
      <c r="G1" s="37"/>
    </row>
    <row r="2" spans="1:7" x14ac:dyDescent="0.3">
      <c r="A2" s="37"/>
      <c r="B2" s="37"/>
      <c r="C2" s="37"/>
      <c r="D2" s="37"/>
      <c r="E2" s="37"/>
      <c r="F2" s="37"/>
      <c r="G2" s="37"/>
    </row>
    <row r="3" spans="1:7" x14ac:dyDescent="0.3">
      <c r="A3" s="37"/>
      <c r="B3" s="37"/>
      <c r="C3" s="37"/>
      <c r="D3" s="38" t="s">
        <v>222</v>
      </c>
      <c r="E3" s="38" t="s">
        <v>337</v>
      </c>
      <c r="F3" s="37"/>
      <c r="G3" s="37"/>
    </row>
    <row r="4" spans="1:7" x14ac:dyDescent="0.3">
      <c r="A4" s="37" t="s">
        <v>338</v>
      </c>
      <c r="B4" s="37"/>
      <c r="C4" s="37"/>
      <c r="D4" s="38">
        <v>1</v>
      </c>
      <c r="E4" s="39">
        <v>100000</v>
      </c>
      <c r="F4" s="40">
        <v>0</v>
      </c>
      <c r="G4" s="37"/>
    </row>
    <row r="5" spans="1:7" x14ac:dyDescent="0.3">
      <c r="A5" s="37" t="s">
        <v>339</v>
      </c>
      <c r="B5" s="37"/>
      <c r="C5" s="37"/>
      <c r="D5" s="38">
        <v>2</v>
      </c>
      <c r="E5" s="39">
        <v>102200</v>
      </c>
      <c r="F5" s="40">
        <v>2.1999999999999999E-2</v>
      </c>
      <c r="G5" s="41">
        <v>102200</v>
      </c>
    </row>
    <row r="6" spans="1:7" x14ac:dyDescent="0.3">
      <c r="A6" s="37" t="s">
        <v>340</v>
      </c>
      <c r="B6" s="37"/>
      <c r="C6" s="37"/>
      <c r="D6" s="38">
        <v>3</v>
      </c>
      <c r="E6" s="39">
        <v>104448.40000000001</v>
      </c>
      <c r="F6" s="40">
        <v>4.4484000000000086E-2</v>
      </c>
      <c r="G6" s="41">
        <v>104448.40000000001</v>
      </c>
    </row>
    <row r="7" spans="1:7" x14ac:dyDescent="0.3">
      <c r="A7" s="37" t="s">
        <v>341</v>
      </c>
      <c r="B7" s="37"/>
      <c r="C7" s="37"/>
      <c r="D7" s="38">
        <v>4</v>
      </c>
      <c r="E7" s="39">
        <v>106746.2648</v>
      </c>
      <c r="F7" s="40">
        <v>6.7462648000000042E-2</v>
      </c>
      <c r="G7" s="41">
        <v>106746.2648</v>
      </c>
    </row>
    <row r="8" spans="1:7" x14ac:dyDescent="0.3">
      <c r="A8" s="37"/>
      <c r="B8" s="37"/>
      <c r="C8" s="37"/>
      <c r="D8" s="38">
        <v>5</v>
      </c>
      <c r="E8" s="39">
        <v>109094.68262560001</v>
      </c>
      <c r="F8" s="40">
        <v>9.0946826256000063E-2</v>
      </c>
      <c r="G8" s="41">
        <v>109094.68262560001</v>
      </c>
    </row>
    <row r="9" spans="1:7" x14ac:dyDescent="0.3">
      <c r="A9" s="37"/>
      <c r="B9" s="37"/>
      <c r="C9" s="37"/>
      <c r="D9" s="38">
        <v>6</v>
      </c>
      <c r="E9" s="39">
        <v>111494.76564336321</v>
      </c>
      <c r="F9" s="40">
        <v>0.11494765643363207</v>
      </c>
      <c r="G9" s="41">
        <v>111494.76564336321</v>
      </c>
    </row>
    <row r="10" spans="1:7" x14ac:dyDescent="0.3">
      <c r="A10" s="37"/>
      <c r="B10" s="37"/>
      <c r="C10" s="37"/>
      <c r="D10" s="38">
        <v>7</v>
      </c>
      <c r="E10" s="39">
        <v>113947.6504875172</v>
      </c>
      <c r="F10" s="40">
        <v>0.13947650487517196</v>
      </c>
      <c r="G10" s="41">
        <v>113947.6504875172</v>
      </c>
    </row>
    <row r="11" spans="1:7" x14ac:dyDescent="0.3">
      <c r="A11" s="37"/>
      <c r="B11" s="37"/>
      <c r="C11" s="37"/>
      <c r="D11" s="38">
        <v>8</v>
      </c>
      <c r="E11" s="39">
        <v>116454.49879824258</v>
      </c>
      <c r="F11" s="40">
        <v>0.16454498798242581</v>
      </c>
      <c r="G11" s="41">
        <v>116454.49879824258</v>
      </c>
    </row>
    <row r="12" spans="1:7" x14ac:dyDescent="0.3">
      <c r="A12" s="37"/>
      <c r="B12" s="37"/>
      <c r="C12" s="37"/>
      <c r="D12" s="38">
        <v>9</v>
      </c>
      <c r="E12" s="39">
        <v>119016.49777180392</v>
      </c>
      <c r="F12" s="40">
        <v>0.19016497771803914</v>
      </c>
      <c r="G12" s="41">
        <v>119016.49777180392</v>
      </c>
    </row>
    <row r="13" spans="1:7" x14ac:dyDescent="0.3">
      <c r="A13" s="37"/>
      <c r="B13" s="37"/>
      <c r="C13" s="37"/>
      <c r="D13" s="38">
        <v>10</v>
      </c>
      <c r="E13" s="39">
        <v>121634.8607227836</v>
      </c>
      <c r="F13" s="40">
        <v>0.21634860722783603</v>
      </c>
      <c r="G13" s="41">
        <v>121634.8607227836</v>
      </c>
    </row>
    <row r="14" spans="1:7" x14ac:dyDescent="0.3">
      <c r="A14" s="37"/>
      <c r="B14" s="37"/>
      <c r="C14" s="37"/>
      <c r="D14" s="38">
        <v>11</v>
      </c>
      <c r="E14" s="39">
        <v>124310.82765868485</v>
      </c>
      <c r="F14" s="40">
        <v>0.24310827658684853</v>
      </c>
      <c r="G14" s="41">
        <v>124310.82765868485</v>
      </c>
    </row>
    <row r="15" spans="1:7" x14ac:dyDescent="0.3">
      <c r="A15" s="37"/>
      <c r="B15" s="37"/>
      <c r="C15" s="37"/>
      <c r="D15" s="38">
        <v>12</v>
      </c>
      <c r="E15" s="39">
        <v>127045.66586717592</v>
      </c>
      <c r="F15" s="40">
        <v>0.27045665867175922</v>
      </c>
      <c r="G15" s="41">
        <v>127045.66586717592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1"/>
  <sheetViews>
    <sheetView topLeftCell="A144" zoomScale="80" zoomScaleNormal="80" workbookViewId="0">
      <selection activeCell="J156" sqref="J156"/>
    </sheetView>
  </sheetViews>
  <sheetFormatPr defaultColWidth="8.88671875" defaultRowHeight="14.4" x14ac:dyDescent="0.3"/>
  <cols>
    <col min="1" max="1" width="7.33203125" style="11" customWidth="1"/>
    <col min="2" max="2" width="19.109375" style="14" customWidth="1"/>
    <col min="3" max="3" width="6.33203125" style="14" customWidth="1"/>
    <col min="4" max="5" width="9.109375" style="5" customWidth="1"/>
    <col min="6" max="6" width="49.5546875" style="7" customWidth="1"/>
    <col min="7" max="8" width="7.44140625" style="12" customWidth="1"/>
    <col min="9" max="9" width="11.44140625" style="12" customWidth="1"/>
    <col min="10" max="10" width="17.44140625" style="1" customWidth="1"/>
    <col min="11" max="11" width="17.33203125" style="1" customWidth="1"/>
    <col min="12" max="12" width="15.44140625" style="1" customWidth="1"/>
    <col min="13" max="13" width="14.33203125" style="70" customWidth="1"/>
    <col min="14" max="14" width="19.6640625" style="71" customWidth="1"/>
    <col min="15" max="15" width="10.5546875" style="14" customWidth="1"/>
    <col min="16" max="16" width="11" style="14" customWidth="1"/>
    <col min="17" max="16384" width="8.88671875" style="14"/>
  </cols>
  <sheetData>
    <row r="1" spans="1:15" ht="24.6" x14ac:dyDescent="0.3">
      <c r="A1" s="10" t="s">
        <v>99</v>
      </c>
      <c r="B1" s="3" t="s">
        <v>98</v>
      </c>
      <c r="C1" s="8" t="s">
        <v>100</v>
      </c>
      <c r="D1" s="9" t="s">
        <v>101</v>
      </c>
      <c r="E1" s="9" t="s">
        <v>333</v>
      </c>
      <c r="F1" s="6" t="s">
        <v>102</v>
      </c>
      <c r="G1" s="13" t="s">
        <v>103</v>
      </c>
      <c r="H1" s="13" t="s">
        <v>452</v>
      </c>
      <c r="I1" s="13" t="s">
        <v>454</v>
      </c>
      <c r="J1" s="4" t="s">
        <v>308</v>
      </c>
      <c r="K1" s="44" t="s">
        <v>334</v>
      </c>
      <c r="L1" s="44" t="s">
        <v>453</v>
      </c>
      <c r="M1" s="68" t="s">
        <v>442</v>
      </c>
      <c r="N1" s="68" t="s">
        <v>435</v>
      </c>
    </row>
    <row r="2" spans="1:15" x14ac:dyDescent="0.3">
      <c r="A2" s="60" t="s">
        <v>14</v>
      </c>
      <c r="B2" s="61" t="s">
        <v>160</v>
      </c>
      <c r="C2" s="62">
        <v>1973</v>
      </c>
      <c r="D2" s="63" t="s">
        <v>12</v>
      </c>
      <c r="E2" s="63" t="s">
        <v>345</v>
      </c>
      <c r="F2" s="64" t="s">
        <v>203</v>
      </c>
      <c r="G2" s="65">
        <v>1</v>
      </c>
      <c r="H2" s="86" t="s">
        <v>455</v>
      </c>
      <c r="I2" s="65"/>
      <c r="J2" s="66">
        <v>405000</v>
      </c>
      <c r="K2" s="66">
        <f t="shared" ref="K2:K14" si="0">IF(G2=1,J2+J2*$C$633,IF(G2=2,J2+J2*$C$634,IF(G2=3,J2+J2*$C$635,IF(G2=4,J2+J2*$C$636,IF(G2=5,J2+J2*$C$637,IF(G2=6,J2+J2*$C$638))))))</f>
        <v>405000</v>
      </c>
      <c r="L2" s="22"/>
      <c r="M2" s="30"/>
      <c r="N2" s="112"/>
    </row>
    <row r="3" spans="1:15" x14ac:dyDescent="0.3">
      <c r="A3" s="24" t="s">
        <v>15</v>
      </c>
      <c r="B3" s="25" t="s">
        <v>132</v>
      </c>
      <c r="C3" s="26">
        <v>2009</v>
      </c>
      <c r="D3" s="27" t="s">
        <v>87</v>
      </c>
      <c r="E3" s="27" t="s">
        <v>87</v>
      </c>
      <c r="F3" s="34" t="s">
        <v>207</v>
      </c>
      <c r="G3" s="29">
        <v>1</v>
      </c>
      <c r="H3" s="88" t="s">
        <v>455</v>
      </c>
      <c r="I3" s="29"/>
      <c r="J3" s="30">
        <v>6000</v>
      </c>
      <c r="K3" s="22">
        <f t="shared" si="0"/>
        <v>6000</v>
      </c>
      <c r="L3" s="22"/>
      <c r="M3" s="93" t="s">
        <v>421</v>
      </c>
      <c r="N3" s="112"/>
    </row>
    <row r="4" spans="1:15" s="32" customFormat="1" x14ac:dyDescent="0.3">
      <c r="A4" s="60" t="s">
        <v>16</v>
      </c>
      <c r="B4" s="61" t="s">
        <v>145</v>
      </c>
      <c r="C4" s="62">
        <v>1973</v>
      </c>
      <c r="D4" s="63" t="s">
        <v>87</v>
      </c>
      <c r="E4" s="63" t="s">
        <v>87</v>
      </c>
      <c r="F4" s="67" t="s">
        <v>207</v>
      </c>
      <c r="G4" s="65">
        <v>1</v>
      </c>
      <c r="H4" s="86" t="s">
        <v>455</v>
      </c>
      <c r="I4" s="65"/>
      <c r="J4" s="66">
        <v>4000</v>
      </c>
      <c r="K4" s="66">
        <f t="shared" si="0"/>
        <v>4000</v>
      </c>
      <c r="L4" s="22"/>
      <c r="M4" s="93" t="s">
        <v>421</v>
      </c>
      <c r="N4" s="111"/>
    </row>
    <row r="5" spans="1:15" x14ac:dyDescent="0.3">
      <c r="A5" s="60" t="s">
        <v>62</v>
      </c>
      <c r="B5" s="61" t="s">
        <v>127</v>
      </c>
      <c r="C5" s="62">
        <v>2007</v>
      </c>
      <c r="D5" s="63" t="s">
        <v>87</v>
      </c>
      <c r="E5" s="63" t="s">
        <v>87</v>
      </c>
      <c r="F5" s="67" t="s">
        <v>207</v>
      </c>
      <c r="G5" s="65">
        <v>1</v>
      </c>
      <c r="H5" s="86" t="s">
        <v>455</v>
      </c>
      <c r="I5" s="65"/>
      <c r="J5" s="66">
        <v>4000</v>
      </c>
      <c r="K5" s="66">
        <f t="shared" si="0"/>
        <v>4000</v>
      </c>
      <c r="L5" s="22"/>
      <c r="M5" s="93" t="s">
        <v>421</v>
      </c>
      <c r="N5" s="112"/>
    </row>
    <row r="6" spans="1:15" x14ac:dyDescent="0.3">
      <c r="A6" s="60" t="s">
        <v>96</v>
      </c>
      <c r="B6" s="61" t="s">
        <v>110</v>
      </c>
      <c r="C6" s="62">
        <v>2001</v>
      </c>
      <c r="D6" s="63" t="s">
        <v>12</v>
      </c>
      <c r="E6" s="63" t="s">
        <v>345</v>
      </c>
      <c r="F6" s="64" t="s">
        <v>385</v>
      </c>
      <c r="G6" s="65">
        <v>1</v>
      </c>
      <c r="H6" s="86" t="s">
        <v>455</v>
      </c>
      <c r="I6" s="65"/>
      <c r="J6" s="66">
        <v>91250</v>
      </c>
      <c r="K6" s="66">
        <f t="shared" si="0"/>
        <v>91250</v>
      </c>
      <c r="L6" s="22"/>
      <c r="M6" s="30" t="s">
        <v>439</v>
      </c>
      <c r="N6" s="113"/>
    </row>
    <row r="7" spans="1:15" s="32" customFormat="1" x14ac:dyDescent="0.3">
      <c r="A7" s="60" t="s">
        <v>20</v>
      </c>
      <c r="B7" s="61" t="s">
        <v>141</v>
      </c>
      <c r="C7" s="62">
        <v>1993</v>
      </c>
      <c r="D7" s="63" t="s">
        <v>12</v>
      </c>
      <c r="E7" s="63" t="s">
        <v>345</v>
      </c>
      <c r="F7" s="64" t="s">
        <v>203</v>
      </c>
      <c r="G7" s="65">
        <v>1</v>
      </c>
      <c r="H7" s="86" t="s">
        <v>455</v>
      </c>
      <c r="I7" s="65"/>
      <c r="J7" s="66">
        <v>700000</v>
      </c>
      <c r="K7" s="66">
        <f t="shared" si="0"/>
        <v>700000</v>
      </c>
      <c r="L7" s="22"/>
      <c r="M7" s="30" t="s">
        <v>445</v>
      </c>
      <c r="N7" s="111"/>
    </row>
    <row r="8" spans="1:15" s="32" customFormat="1" x14ac:dyDescent="0.3">
      <c r="A8" s="60" t="s">
        <v>23</v>
      </c>
      <c r="B8" s="61" t="s">
        <v>130</v>
      </c>
      <c r="C8" s="62">
        <v>2008</v>
      </c>
      <c r="D8" s="63" t="s">
        <v>87</v>
      </c>
      <c r="E8" s="63" t="s">
        <v>87</v>
      </c>
      <c r="F8" s="67" t="s">
        <v>207</v>
      </c>
      <c r="G8" s="65">
        <v>1</v>
      </c>
      <c r="H8" s="86" t="s">
        <v>455</v>
      </c>
      <c r="I8" s="65"/>
      <c r="J8" s="66">
        <v>4000</v>
      </c>
      <c r="K8" s="66">
        <f t="shared" si="0"/>
        <v>4000</v>
      </c>
      <c r="L8" s="22"/>
      <c r="M8" s="93" t="s">
        <v>421</v>
      </c>
      <c r="N8" s="111"/>
    </row>
    <row r="9" spans="1:15" s="117" customFormat="1" x14ac:dyDescent="0.3">
      <c r="A9" s="60" t="s">
        <v>23</v>
      </c>
      <c r="B9" s="61" t="s">
        <v>130</v>
      </c>
      <c r="C9" s="62">
        <v>2008</v>
      </c>
      <c r="D9" s="63" t="s">
        <v>12</v>
      </c>
      <c r="E9" s="63" t="s">
        <v>344</v>
      </c>
      <c r="F9" s="67" t="s">
        <v>480</v>
      </c>
      <c r="G9" s="65">
        <v>1</v>
      </c>
      <c r="H9" s="86" t="s">
        <v>455</v>
      </c>
      <c r="I9" s="65"/>
      <c r="J9" s="66">
        <v>120000</v>
      </c>
      <c r="K9" s="66">
        <f t="shared" si="0"/>
        <v>120000</v>
      </c>
      <c r="L9" s="22"/>
      <c r="M9" s="30"/>
      <c r="N9" s="111" t="s">
        <v>481</v>
      </c>
    </row>
    <row r="10" spans="1:15" x14ac:dyDescent="0.3">
      <c r="A10" s="60" t="s">
        <v>90</v>
      </c>
      <c r="B10" s="61" t="s">
        <v>150</v>
      </c>
      <c r="C10" s="62">
        <v>1988</v>
      </c>
      <c r="D10" s="63" t="s">
        <v>87</v>
      </c>
      <c r="E10" s="63" t="s">
        <v>87</v>
      </c>
      <c r="F10" s="64" t="s">
        <v>7</v>
      </c>
      <c r="G10" s="65">
        <v>1</v>
      </c>
      <c r="H10" s="86" t="s">
        <v>455</v>
      </c>
      <c r="I10" s="65"/>
      <c r="J10" s="66">
        <v>60638</v>
      </c>
      <c r="K10" s="66">
        <f t="shared" si="0"/>
        <v>60638</v>
      </c>
      <c r="L10" s="22"/>
      <c r="M10" s="30" t="s">
        <v>421</v>
      </c>
      <c r="N10" s="111"/>
    </row>
    <row r="11" spans="1:15" x14ac:dyDescent="0.3">
      <c r="A11" s="60" t="s">
        <v>26</v>
      </c>
      <c r="B11" s="61" t="s">
        <v>179</v>
      </c>
      <c r="C11" s="62">
        <v>1974</v>
      </c>
      <c r="D11" s="63" t="s">
        <v>12</v>
      </c>
      <c r="E11" s="63" t="s">
        <v>344</v>
      </c>
      <c r="F11" s="64" t="s">
        <v>401</v>
      </c>
      <c r="G11" s="65">
        <v>1</v>
      </c>
      <c r="H11" s="86" t="s">
        <v>455</v>
      </c>
      <c r="I11" s="65"/>
      <c r="J11" s="66">
        <v>5447765</v>
      </c>
      <c r="K11" s="66">
        <f t="shared" si="0"/>
        <v>5447765</v>
      </c>
      <c r="L11" s="22"/>
      <c r="M11" s="30" t="s">
        <v>441</v>
      </c>
      <c r="N11" s="111"/>
      <c r="O11" s="15"/>
    </row>
    <row r="12" spans="1:15" x14ac:dyDescent="0.3">
      <c r="A12" s="60" t="s">
        <v>26</v>
      </c>
      <c r="B12" s="61" t="s">
        <v>179</v>
      </c>
      <c r="C12" s="62">
        <v>1974</v>
      </c>
      <c r="D12" s="63" t="s">
        <v>12</v>
      </c>
      <c r="E12" s="63" t="s">
        <v>345</v>
      </c>
      <c r="F12" s="64" t="s">
        <v>402</v>
      </c>
      <c r="G12" s="65">
        <v>1</v>
      </c>
      <c r="H12" s="86" t="s">
        <v>455</v>
      </c>
      <c r="I12" s="65"/>
      <c r="J12" s="66">
        <v>387000</v>
      </c>
      <c r="K12" s="66">
        <f t="shared" si="0"/>
        <v>387000</v>
      </c>
      <c r="L12" s="22"/>
      <c r="M12" s="30" t="s">
        <v>449</v>
      </c>
      <c r="N12" s="111"/>
    </row>
    <row r="13" spans="1:15" s="117" customFormat="1" x14ac:dyDescent="0.3">
      <c r="A13" s="60" t="s">
        <v>26</v>
      </c>
      <c r="B13" s="61" t="s">
        <v>180</v>
      </c>
      <c r="C13" s="62"/>
      <c r="D13" s="63" t="s">
        <v>351</v>
      </c>
      <c r="E13" s="63" t="s">
        <v>351</v>
      </c>
      <c r="F13" s="106" t="s">
        <v>376</v>
      </c>
      <c r="G13" s="65">
        <v>1</v>
      </c>
      <c r="H13" s="107" t="s">
        <v>455</v>
      </c>
      <c r="I13" s="65"/>
      <c r="J13" s="108">
        <v>5004000</v>
      </c>
      <c r="K13" s="108">
        <f t="shared" si="0"/>
        <v>5004000</v>
      </c>
      <c r="L13" s="22"/>
      <c r="M13" s="30"/>
      <c r="N13" s="111"/>
    </row>
    <row r="14" spans="1:15" s="32" customFormat="1" x14ac:dyDescent="0.3">
      <c r="A14" s="60" t="s">
        <v>26</v>
      </c>
      <c r="B14" s="61" t="s">
        <v>180</v>
      </c>
      <c r="C14" s="62"/>
      <c r="D14" s="63" t="s">
        <v>213</v>
      </c>
      <c r="E14" s="63" t="s">
        <v>213</v>
      </c>
      <c r="F14" s="67" t="s">
        <v>215</v>
      </c>
      <c r="G14" s="65">
        <v>1</v>
      </c>
      <c r="H14" s="86" t="s">
        <v>455</v>
      </c>
      <c r="I14" s="65"/>
      <c r="J14" s="93">
        <v>2200000</v>
      </c>
      <c r="K14" s="93">
        <f t="shared" si="0"/>
        <v>2200000</v>
      </c>
      <c r="L14" s="22"/>
      <c r="M14" s="30" t="s">
        <v>436</v>
      </c>
      <c r="N14" s="111"/>
      <c r="O14" s="15"/>
    </row>
    <row r="15" spans="1:15" s="32" customFormat="1" x14ac:dyDescent="0.3">
      <c r="A15" s="97" t="s">
        <v>26</v>
      </c>
      <c r="B15" s="98" t="s">
        <v>180</v>
      </c>
      <c r="C15" s="99"/>
      <c r="D15" s="100" t="s">
        <v>213</v>
      </c>
      <c r="E15" s="100" t="s">
        <v>213</v>
      </c>
      <c r="F15" s="109" t="s">
        <v>491</v>
      </c>
      <c r="G15" s="102">
        <v>1</v>
      </c>
      <c r="H15" s="92" t="s">
        <v>455</v>
      </c>
      <c r="I15" s="102"/>
      <c r="J15" s="93">
        <v>265000</v>
      </c>
      <c r="K15" s="93">
        <v>265000</v>
      </c>
      <c r="L15" s="22"/>
      <c r="M15" s="30" t="s">
        <v>421</v>
      </c>
      <c r="N15" s="111"/>
      <c r="O15" s="15"/>
    </row>
    <row r="16" spans="1:15" s="32" customFormat="1" x14ac:dyDescent="0.3">
      <c r="A16" s="60" t="s">
        <v>26</v>
      </c>
      <c r="B16" s="61" t="s">
        <v>180</v>
      </c>
      <c r="C16" s="62"/>
      <c r="D16" s="63" t="s">
        <v>213</v>
      </c>
      <c r="E16" s="63" t="s">
        <v>213</v>
      </c>
      <c r="F16" s="67" t="s">
        <v>214</v>
      </c>
      <c r="G16" s="65">
        <v>1</v>
      </c>
      <c r="H16" s="86" t="s">
        <v>455</v>
      </c>
      <c r="I16" s="65"/>
      <c r="J16" s="66">
        <v>4000000</v>
      </c>
      <c r="K16" s="66">
        <f t="shared" ref="K16:K47" si="1">IF(G16=1,J16+J16*$C$633,IF(G16=2,J16+J16*$C$634,IF(G16=3,J16+J16*$C$635,IF(G16=4,J16+J16*$C$636,IF(G16=5,J16+J16*$C$637,IF(G16=6,J16+J16*$C$638))))))</f>
        <v>4000000</v>
      </c>
      <c r="L16" s="22"/>
      <c r="M16" s="30"/>
      <c r="N16" s="111"/>
    </row>
    <row r="17" spans="1:15" s="32" customFormat="1" x14ac:dyDescent="0.3">
      <c r="A17" s="60" t="s">
        <v>39</v>
      </c>
      <c r="B17" s="61" t="s">
        <v>121</v>
      </c>
      <c r="C17" s="62">
        <v>2006</v>
      </c>
      <c r="D17" s="63" t="s">
        <v>87</v>
      </c>
      <c r="E17" s="63" t="s">
        <v>87</v>
      </c>
      <c r="F17" s="67" t="s">
        <v>207</v>
      </c>
      <c r="G17" s="65">
        <v>1</v>
      </c>
      <c r="H17" s="86" t="s">
        <v>455</v>
      </c>
      <c r="I17" s="65"/>
      <c r="J17" s="66">
        <v>4000</v>
      </c>
      <c r="K17" s="66">
        <f t="shared" si="1"/>
        <v>4000</v>
      </c>
      <c r="L17" s="22"/>
      <c r="M17" s="93" t="s">
        <v>421</v>
      </c>
      <c r="N17" s="111"/>
    </row>
    <row r="18" spans="1:15" s="32" customFormat="1" x14ac:dyDescent="0.3">
      <c r="A18" s="60" t="s">
        <v>398</v>
      </c>
      <c r="B18" s="61" t="s">
        <v>399</v>
      </c>
      <c r="C18" s="62"/>
      <c r="D18" s="63" t="s">
        <v>345</v>
      </c>
      <c r="E18" s="63" t="s">
        <v>345</v>
      </c>
      <c r="F18" s="64" t="s">
        <v>181</v>
      </c>
      <c r="G18" s="65">
        <v>1</v>
      </c>
      <c r="H18" s="86" t="s">
        <v>455</v>
      </c>
      <c r="I18" s="65"/>
      <c r="J18" s="66">
        <v>60000</v>
      </c>
      <c r="K18" s="66">
        <f t="shared" si="1"/>
        <v>60000</v>
      </c>
      <c r="L18" s="22"/>
      <c r="M18" s="30"/>
      <c r="N18" s="111"/>
    </row>
    <row r="19" spans="1:15" x14ac:dyDescent="0.3">
      <c r="A19" s="60" t="s">
        <v>94</v>
      </c>
      <c r="B19" s="61" t="s">
        <v>133</v>
      </c>
      <c r="C19" s="62">
        <v>2010</v>
      </c>
      <c r="D19" s="63" t="s">
        <v>344</v>
      </c>
      <c r="E19" s="63" t="s">
        <v>344</v>
      </c>
      <c r="F19" s="64" t="s">
        <v>379</v>
      </c>
      <c r="G19" s="65">
        <v>1</v>
      </c>
      <c r="H19" s="86" t="s">
        <v>455</v>
      </c>
      <c r="I19" s="65"/>
      <c r="J19" s="93">
        <v>409041</v>
      </c>
      <c r="K19" s="93">
        <f t="shared" si="1"/>
        <v>409041</v>
      </c>
      <c r="L19" s="22"/>
      <c r="M19" s="30"/>
      <c r="N19" s="111"/>
    </row>
    <row r="20" spans="1:15" x14ac:dyDescent="0.3">
      <c r="A20" s="79" t="s">
        <v>94</v>
      </c>
      <c r="B20" s="80" t="s">
        <v>133</v>
      </c>
      <c r="C20" s="81">
        <v>2010</v>
      </c>
      <c r="D20" s="82" t="s">
        <v>87</v>
      </c>
      <c r="E20" s="82" t="s">
        <v>87</v>
      </c>
      <c r="F20" s="103" t="s">
        <v>207</v>
      </c>
      <c r="G20" s="83">
        <v>1</v>
      </c>
      <c r="H20" s="87" t="s">
        <v>455</v>
      </c>
      <c r="I20" s="83"/>
      <c r="J20" s="84">
        <v>8000</v>
      </c>
      <c r="K20" s="96">
        <f t="shared" si="1"/>
        <v>8000</v>
      </c>
      <c r="L20" s="22"/>
      <c r="M20" s="93" t="s">
        <v>421</v>
      </c>
      <c r="N20" s="111"/>
    </row>
    <row r="21" spans="1:15" s="32" customFormat="1" x14ac:dyDescent="0.3">
      <c r="A21" s="60" t="s">
        <v>28</v>
      </c>
      <c r="B21" s="61" t="s">
        <v>146</v>
      </c>
      <c r="C21" s="62">
        <v>1990</v>
      </c>
      <c r="D21" s="63" t="s">
        <v>87</v>
      </c>
      <c r="E21" s="63" t="s">
        <v>344</v>
      </c>
      <c r="F21" s="64" t="s">
        <v>1</v>
      </c>
      <c r="G21" s="65">
        <v>1</v>
      </c>
      <c r="H21" s="86" t="s">
        <v>455</v>
      </c>
      <c r="I21" s="65"/>
      <c r="J21" s="66">
        <v>272262</v>
      </c>
      <c r="K21" s="66">
        <f t="shared" si="1"/>
        <v>272262</v>
      </c>
      <c r="L21" s="22"/>
      <c r="M21" s="30" t="s">
        <v>436</v>
      </c>
      <c r="N21" s="111"/>
    </row>
    <row r="22" spans="1:15" s="32" customFormat="1" x14ac:dyDescent="0.3">
      <c r="A22" s="60" t="s">
        <v>32</v>
      </c>
      <c r="B22" s="61" t="s">
        <v>143</v>
      </c>
      <c r="C22" s="62">
        <v>1971</v>
      </c>
      <c r="D22" s="63" t="s">
        <v>0</v>
      </c>
      <c r="E22" s="63" t="s">
        <v>345</v>
      </c>
      <c r="F22" s="64" t="s">
        <v>289</v>
      </c>
      <c r="G22" s="65">
        <v>1</v>
      </c>
      <c r="H22" s="86" t="s">
        <v>455</v>
      </c>
      <c r="I22" s="65"/>
      <c r="J22" s="66">
        <v>25000</v>
      </c>
      <c r="K22" s="66">
        <f t="shared" si="1"/>
        <v>25000</v>
      </c>
      <c r="L22" s="22"/>
      <c r="M22" s="30" t="s">
        <v>421</v>
      </c>
      <c r="N22" s="111"/>
      <c r="O22" s="33"/>
    </row>
    <row r="23" spans="1:15" x14ac:dyDescent="0.3">
      <c r="A23" s="60" t="s">
        <v>32</v>
      </c>
      <c r="B23" s="61" t="s">
        <v>143</v>
      </c>
      <c r="C23" s="62">
        <v>1971</v>
      </c>
      <c r="D23" s="63" t="s">
        <v>87</v>
      </c>
      <c r="E23" s="63" t="s">
        <v>344</v>
      </c>
      <c r="F23" s="64" t="s">
        <v>7</v>
      </c>
      <c r="G23" s="65">
        <v>1</v>
      </c>
      <c r="H23" s="86" t="s">
        <v>455</v>
      </c>
      <c r="I23" s="65"/>
      <c r="J23" s="66">
        <v>60638</v>
      </c>
      <c r="K23" s="66">
        <f t="shared" si="1"/>
        <v>60638</v>
      </c>
      <c r="L23" s="22"/>
      <c r="M23" s="30" t="s">
        <v>437</v>
      </c>
      <c r="N23" s="115" t="s">
        <v>483</v>
      </c>
      <c r="O23" s="15"/>
    </row>
    <row r="24" spans="1:15" s="32" customFormat="1" x14ac:dyDescent="0.3">
      <c r="A24" s="60" t="s">
        <v>32</v>
      </c>
      <c r="B24" s="61" t="s">
        <v>143</v>
      </c>
      <c r="C24" s="62">
        <v>1971</v>
      </c>
      <c r="D24" s="63" t="s">
        <v>12</v>
      </c>
      <c r="E24" s="63" t="s">
        <v>345</v>
      </c>
      <c r="F24" s="64" t="s">
        <v>447</v>
      </c>
      <c r="G24" s="65">
        <v>1</v>
      </c>
      <c r="H24" s="86" t="s">
        <v>455</v>
      </c>
      <c r="I24" s="65"/>
      <c r="J24" s="93">
        <v>300000</v>
      </c>
      <c r="K24" s="93">
        <f t="shared" si="1"/>
        <v>300000</v>
      </c>
      <c r="L24" s="22"/>
      <c r="M24" s="30" t="s">
        <v>445</v>
      </c>
      <c r="N24" s="111"/>
    </row>
    <row r="25" spans="1:15" s="32" customFormat="1" x14ac:dyDescent="0.3">
      <c r="A25" s="60" t="s">
        <v>32</v>
      </c>
      <c r="B25" s="61" t="s">
        <v>143</v>
      </c>
      <c r="C25" s="62">
        <v>1971</v>
      </c>
      <c r="D25" s="63" t="s">
        <v>12</v>
      </c>
      <c r="E25" s="63" t="s">
        <v>345</v>
      </c>
      <c r="F25" s="64" t="s">
        <v>446</v>
      </c>
      <c r="G25" s="65">
        <v>1</v>
      </c>
      <c r="H25" s="86" t="s">
        <v>455</v>
      </c>
      <c r="I25" s="65"/>
      <c r="J25" s="66">
        <v>200000</v>
      </c>
      <c r="K25" s="66">
        <f t="shared" si="1"/>
        <v>200000</v>
      </c>
      <c r="L25" s="22"/>
      <c r="M25" s="30" t="s">
        <v>421</v>
      </c>
      <c r="N25" s="111"/>
    </row>
    <row r="26" spans="1:15" s="32" customFormat="1" x14ac:dyDescent="0.3">
      <c r="A26" s="24" t="s">
        <v>32</v>
      </c>
      <c r="B26" s="25" t="s">
        <v>143</v>
      </c>
      <c r="C26" s="26">
        <v>1971</v>
      </c>
      <c r="D26" s="27" t="s">
        <v>87</v>
      </c>
      <c r="E26" s="27" t="s">
        <v>87</v>
      </c>
      <c r="F26" s="34" t="s">
        <v>207</v>
      </c>
      <c r="G26" s="29">
        <v>1</v>
      </c>
      <c r="H26" s="88" t="s">
        <v>455</v>
      </c>
      <c r="I26" s="29"/>
      <c r="J26" s="30">
        <v>6000</v>
      </c>
      <c r="K26" s="22">
        <f t="shared" si="1"/>
        <v>6000</v>
      </c>
      <c r="L26" s="22"/>
      <c r="M26" s="93" t="s">
        <v>421</v>
      </c>
      <c r="N26" s="111"/>
    </row>
    <row r="27" spans="1:15" s="32" customFormat="1" x14ac:dyDescent="0.3">
      <c r="A27" s="60" t="s">
        <v>31</v>
      </c>
      <c r="B27" s="61" t="s">
        <v>139</v>
      </c>
      <c r="C27" s="62">
        <v>1964</v>
      </c>
      <c r="D27" s="63" t="s">
        <v>12</v>
      </c>
      <c r="E27" s="63" t="s">
        <v>344</v>
      </c>
      <c r="F27" s="64" t="s">
        <v>390</v>
      </c>
      <c r="G27" s="65">
        <v>1</v>
      </c>
      <c r="H27" s="86" t="s">
        <v>455</v>
      </c>
      <c r="I27" s="65" t="s">
        <v>459</v>
      </c>
      <c r="J27" s="66">
        <v>175000</v>
      </c>
      <c r="K27" s="66">
        <f t="shared" si="1"/>
        <v>175000</v>
      </c>
      <c r="L27" s="22"/>
      <c r="M27" s="30" t="s">
        <v>438</v>
      </c>
      <c r="N27" s="111" t="s">
        <v>422</v>
      </c>
    </row>
    <row r="28" spans="1:15" s="32" customFormat="1" x14ac:dyDescent="0.3">
      <c r="A28" s="60" t="s">
        <v>31</v>
      </c>
      <c r="B28" s="61" t="s">
        <v>139</v>
      </c>
      <c r="C28" s="62">
        <v>1964</v>
      </c>
      <c r="D28" s="63" t="s">
        <v>87</v>
      </c>
      <c r="E28" s="63" t="s">
        <v>87</v>
      </c>
      <c r="F28" s="67" t="s">
        <v>207</v>
      </c>
      <c r="G28" s="65">
        <v>1</v>
      </c>
      <c r="H28" s="86" t="s">
        <v>455</v>
      </c>
      <c r="I28" s="65"/>
      <c r="J28" s="66">
        <v>4000</v>
      </c>
      <c r="K28" s="66">
        <f t="shared" si="1"/>
        <v>4000</v>
      </c>
      <c r="L28" s="22"/>
      <c r="M28" s="93" t="s">
        <v>421</v>
      </c>
      <c r="N28" s="111"/>
    </row>
    <row r="29" spans="1:15" s="32" customFormat="1" x14ac:dyDescent="0.3">
      <c r="A29" s="60" t="s">
        <v>34</v>
      </c>
      <c r="B29" s="61" t="s">
        <v>162</v>
      </c>
      <c r="C29" s="62">
        <v>1977</v>
      </c>
      <c r="D29" s="63" t="s">
        <v>12</v>
      </c>
      <c r="E29" s="63" t="s">
        <v>345</v>
      </c>
      <c r="F29" s="64" t="s">
        <v>450</v>
      </c>
      <c r="G29" s="65">
        <v>1</v>
      </c>
      <c r="H29" s="86" t="s">
        <v>455</v>
      </c>
      <c r="I29" s="65"/>
      <c r="J29" s="66">
        <v>220000</v>
      </c>
      <c r="K29" s="66">
        <f t="shared" si="1"/>
        <v>220000</v>
      </c>
      <c r="L29" s="22"/>
      <c r="M29" s="30" t="s">
        <v>421</v>
      </c>
      <c r="N29" s="111" t="s">
        <v>451</v>
      </c>
      <c r="O29" s="15"/>
    </row>
    <row r="30" spans="1:15" s="32" customFormat="1" x14ac:dyDescent="0.3">
      <c r="A30" s="60" t="s">
        <v>34</v>
      </c>
      <c r="B30" s="61" t="s">
        <v>162</v>
      </c>
      <c r="C30" s="62">
        <v>1977</v>
      </c>
      <c r="D30" s="63" t="s">
        <v>12</v>
      </c>
      <c r="E30" s="63" t="s">
        <v>345</v>
      </c>
      <c r="F30" s="64" t="s">
        <v>397</v>
      </c>
      <c r="G30" s="65">
        <v>1</v>
      </c>
      <c r="H30" s="86" t="s">
        <v>455</v>
      </c>
      <c r="I30" s="65"/>
      <c r="J30" s="66">
        <v>60000</v>
      </c>
      <c r="K30" s="66">
        <f t="shared" si="1"/>
        <v>60000</v>
      </c>
      <c r="L30" s="22"/>
      <c r="M30" s="30"/>
      <c r="N30" s="111"/>
      <c r="O30" s="15"/>
    </row>
    <row r="31" spans="1:15" s="32" customFormat="1" x14ac:dyDescent="0.3">
      <c r="A31" s="60" t="s">
        <v>36</v>
      </c>
      <c r="B31" s="61" t="s">
        <v>156</v>
      </c>
      <c r="C31" s="62">
        <v>1973</v>
      </c>
      <c r="D31" s="63" t="s">
        <v>0</v>
      </c>
      <c r="E31" s="63" t="s">
        <v>345</v>
      </c>
      <c r="F31" s="64" t="s">
        <v>395</v>
      </c>
      <c r="G31" s="65">
        <v>1</v>
      </c>
      <c r="H31" s="86" t="s">
        <v>455</v>
      </c>
      <c r="I31" s="65" t="s">
        <v>459</v>
      </c>
      <c r="J31" s="66">
        <v>4000</v>
      </c>
      <c r="K31" s="66">
        <f t="shared" si="1"/>
        <v>4000</v>
      </c>
      <c r="L31" s="22"/>
      <c r="M31" s="30" t="s">
        <v>421</v>
      </c>
      <c r="N31" s="111"/>
    </row>
    <row r="32" spans="1:15" s="32" customFormat="1" x14ac:dyDescent="0.3">
      <c r="A32" s="60" t="s">
        <v>36</v>
      </c>
      <c r="B32" s="61" t="s">
        <v>156</v>
      </c>
      <c r="C32" s="62">
        <v>1973</v>
      </c>
      <c r="D32" s="63" t="s">
        <v>87</v>
      </c>
      <c r="E32" s="63" t="s">
        <v>344</v>
      </c>
      <c r="F32" s="64" t="s">
        <v>286</v>
      </c>
      <c r="G32" s="65">
        <v>1</v>
      </c>
      <c r="H32" s="86" t="s">
        <v>455</v>
      </c>
      <c r="I32" s="65" t="s">
        <v>459</v>
      </c>
      <c r="J32" s="66">
        <v>50000</v>
      </c>
      <c r="K32" s="66">
        <f t="shared" si="1"/>
        <v>50000</v>
      </c>
      <c r="L32" s="22"/>
      <c r="M32" s="93" t="s">
        <v>460</v>
      </c>
      <c r="N32" s="115" t="s">
        <v>461</v>
      </c>
    </row>
    <row r="33" spans="1:16" s="32" customFormat="1" x14ac:dyDescent="0.3">
      <c r="A33" s="24" t="s">
        <v>36</v>
      </c>
      <c r="B33" s="25" t="s">
        <v>156</v>
      </c>
      <c r="C33" s="26">
        <v>1973</v>
      </c>
      <c r="D33" s="27" t="s">
        <v>87</v>
      </c>
      <c r="E33" s="27" t="s">
        <v>87</v>
      </c>
      <c r="F33" s="34" t="s">
        <v>207</v>
      </c>
      <c r="G33" s="29">
        <v>1</v>
      </c>
      <c r="H33" s="88" t="s">
        <v>455</v>
      </c>
      <c r="I33" s="29"/>
      <c r="J33" s="30">
        <v>46000</v>
      </c>
      <c r="K33" s="22">
        <f t="shared" si="1"/>
        <v>46000</v>
      </c>
      <c r="L33" s="22"/>
      <c r="M33" s="93" t="s">
        <v>421</v>
      </c>
      <c r="N33" s="111"/>
      <c r="O33" s="15"/>
    </row>
    <row r="34" spans="1:16" s="32" customFormat="1" x14ac:dyDescent="0.3">
      <c r="A34" s="60" t="s">
        <v>95</v>
      </c>
      <c r="B34" s="61" t="s">
        <v>167</v>
      </c>
      <c r="C34" s="62">
        <v>1984</v>
      </c>
      <c r="D34" s="63" t="s">
        <v>87</v>
      </c>
      <c r="E34" s="63" t="s">
        <v>344</v>
      </c>
      <c r="F34" s="64" t="s">
        <v>265</v>
      </c>
      <c r="G34" s="65">
        <v>1</v>
      </c>
      <c r="H34" s="86" t="s">
        <v>455</v>
      </c>
      <c r="I34" s="65"/>
      <c r="J34" s="66">
        <v>1119000</v>
      </c>
      <c r="K34" s="66">
        <f t="shared" si="1"/>
        <v>1119000</v>
      </c>
      <c r="L34" s="22"/>
      <c r="M34" s="30" t="s">
        <v>437</v>
      </c>
      <c r="N34" s="111"/>
      <c r="O34" s="15"/>
    </row>
    <row r="35" spans="1:16" s="32" customFormat="1" x14ac:dyDescent="0.3">
      <c r="A35" s="60" t="s">
        <v>46</v>
      </c>
      <c r="B35" s="61" t="s">
        <v>114</v>
      </c>
      <c r="C35" s="62">
        <v>2000</v>
      </c>
      <c r="D35" s="63" t="s">
        <v>87</v>
      </c>
      <c r="E35" s="63" t="s">
        <v>344</v>
      </c>
      <c r="F35" s="64" t="s">
        <v>286</v>
      </c>
      <c r="G35" s="65">
        <v>1</v>
      </c>
      <c r="H35" s="86" t="s">
        <v>455</v>
      </c>
      <c r="I35" s="65"/>
      <c r="J35" s="66">
        <v>750000</v>
      </c>
      <c r="K35" s="66">
        <f t="shared" si="1"/>
        <v>750000</v>
      </c>
      <c r="L35" s="22"/>
      <c r="M35" s="30" t="s">
        <v>445</v>
      </c>
      <c r="N35" s="111"/>
      <c r="O35" s="15"/>
    </row>
    <row r="36" spans="1:16" x14ac:dyDescent="0.3">
      <c r="A36" s="24" t="s">
        <v>46</v>
      </c>
      <c r="B36" s="25" t="s">
        <v>114</v>
      </c>
      <c r="C36" s="26">
        <v>2000</v>
      </c>
      <c r="D36" s="27" t="s">
        <v>0</v>
      </c>
      <c r="E36" s="19" t="s">
        <v>345</v>
      </c>
      <c r="F36" s="28" t="s">
        <v>288</v>
      </c>
      <c r="G36" s="29">
        <v>1</v>
      </c>
      <c r="H36" s="92" t="s">
        <v>455</v>
      </c>
      <c r="I36" s="29"/>
      <c r="J36" s="30">
        <v>45000</v>
      </c>
      <c r="K36" s="22">
        <f t="shared" si="1"/>
        <v>45000</v>
      </c>
      <c r="L36" s="22"/>
      <c r="M36" s="30"/>
      <c r="N36" s="111"/>
    </row>
    <row r="37" spans="1:16" x14ac:dyDescent="0.3">
      <c r="A37" s="60" t="s">
        <v>41</v>
      </c>
      <c r="B37" s="61" t="s">
        <v>168</v>
      </c>
      <c r="C37" s="62">
        <v>1984</v>
      </c>
      <c r="D37" s="63" t="s">
        <v>87</v>
      </c>
      <c r="E37" s="63" t="s">
        <v>345</v>
      </c>
      <c r="F37" s="64" t="s">
        <v>403</v>
      </c>
      <c r="G37" s="65">
        <v>1</v>
      </c>
      <c r="H37" s="86" t="s">
        <v>455</v>
      </c>
      <c r="I37" s="65"/>
      <c r="J37" s="66">
        <v>5000</v>
      </c>
      <c r="K37" s="66">
        <f t="shared" si="1"/>
        <v>5000</v>
      </c>
      <c r="L37" s="22"/>
      <c r="M37" s="30" t="s">
        <v>421</v>
      </c>
      <c r="N37" s="111"/>
    </row>
    <row r="38" spans="1:16" x14ac:dyDescent="0.3">
      <c r="A38" s="60" t="s">
        <v>42</v>
      </c>
      <c r="B38" s="61" t="s">
        <v>159</v>
      </c>
      <c r="C38" s="62">
        <v>1973</v>
      </c>
      <c r="D38" s="63" t="s">
        <v>0</v>
      </c>
      <c r="E38" s="63" t="s">
        <v>345</v>
      </c>
      <c r="F38" s="64" t="s">
        <v>289</v>
      </c>
      <c r="G38" s="65">
        <v>1</v>
      </c>
      <c r="H38" s="86" t="s">
        <v>455</v>
      </c>
      <c r="I38" s="65" t="s">
        <v>459</v>
      </c>
      <c r="J38" s="66">
        <v>25000</v>
      </c>
      <c r="K38" s="66">
        <f t="shared" si="1"/>
        <v>25000</v>
      </c>
      <c r="L38" s="22"/>
      <c r="M38" s="30" t="s">
        <v>421</v>
      </c>
      <c r="N38" s="111"/>
    </row>
    <row r="39" spans="1:16" s="117" customFormat="1" x14ac:dyDescent="0.3">
      <c r="A39" s="60" t="s">
        <v>42</v>
      </c>
      <c r="B39" s="61" t="s">
        <v>159</v>
      </c>
      <c r="C39" s="62">
        <v>1973</v>
      </c>
      <c r="D39" s="63" t="s">
        <v>12</v>
      </c>
      <c r="E39" s="63" t="s">
        <v>344</v>
      </c>
      <c r="F39" s="64" t="s">
        <v>228</v>
      </c>
      <c r="G39" s="65">
        <v>1</v>
      </c>
      <c r="H39" s="86" t="s">
        <v>455</v>
      </c>
      <c r="I39" s="65"/>
      <c r="J39" s="66">
        <v>70000</v>
      </c>
      <c r="K39" s="66">
        <f t="shared" si="1"/>
        <v>70000</v>
      </c>
      <c r="L39" s="22"/>
      <c r="M39" s="30" t="s">
        <v>436</v>
      </c>
      <c r="N39" s="111"/>
    </row>
    <row r="40" spans="1:16" s="32" customFormat="1" x14ac:dyDescent="0.3">
      <c r="A40" s="60" t="s">
        <v>42</v>
      </c>
      <c r="B40" s="61" t="s">
        <v>159</v>
      </c>
      <c r="C40" s="62">
        <v>1973</v>
      </c>
      <c r="D40" s="63" t="s">
        <v>0</v>
      </c>
      <c r="E40" s="63" t="s">
        <v>344</v>
      </c>
      <c r="F40" s="64" t="s">
        <v>188</v>
      </c>
      <c r="G40" s="65">
        <v>1</v>
      </c>
      <c r="H40" s="86" t="s">
        <v>455</v>
      </c>
      <c r="I40" s="65"/>
      <c r="J40" s="66">
        <v>161000</v>
      </c>
      <c r="K40" s="66">
        <f t="shared" si="1"/>
        <v>161000</v>
      </c>
      <c r="L40" s="22"/>
      <c r="M40" s="30" t="s">
        <v>437</v>
      </c>
      <c r="N40" s="111"/>
    </row>
    <row r="41" spans="1:16" s="32" customFormat="1" x14ac:dyDescent="0.3">
      <c r="A41" s="60" t="s">
        <v>44</v>
      </c>
      <c r="B41" s="61" t="s">
        <v>172</v>
      </c>
      <c r="C41" s="62">
        <v>2005</v>
      </c>
      <c r="D41" s="63" t="s">
        <v>87</v>
      </c>
      <c r="E41" s="63" t="s">
        <v>345</v>
      </c>
      <c r="F41" s="64" t="s">
        <v>89</v>
      </c>
      <c r="G41" s="65">
        <v>1</v>
      </c>
      <c r="H41" s="86" t="s">
        <v>455</v>
      </c>
      <c r="I41" s="65"/>
      <c r="J41" s="66">
        <v>25000</v>
      </c>
      <c r="K41" s="66">
        <f t="shared" si="1"/>
        <v>25000</v>
      </c>
      <c r="L41" s="22"/>
      <c r="M41" s="30" t="s">
        <v>421</v>
      </c>
      <c r="N41" s="111"/>
    </row>
    <row r="42" spans="1:16" s="32" customFormat="1" x14ac:dyDescent="0.3">
      <c r="A42" s="60" t="s">
        <v>26</v>
      </c>
      <c r="B42" s="61" t="s">
        <v>404</v>
      </c>
      <c r="C42" s="62"/>
      <c r="D42" s="63" t="s">
        <v>12</v>
      </c>
      <c r="E42" s="63" t="s">
        <v>345</v>
      </c>
      <c r="F42" s="64" t="s">
        <v>397</v>
      </c>
      <c r="G42" s="65">
        <v>1</v>
      </c>
      <c r="H42" s="86" t="s">
        <v>455</v>
      </c>
      <c r="I42" s="65"/>
      <c r="J42" s="66">
        <v>25000</v>
      </c>
      <c r="K42" s="66">
        <f t="shared" si="1"/>
        <v>25000</v>
      </c>
      <c r="L42" s="22"/>
      <c r="M42" s="30" t="s">
        <v>444</v>
      </c>
      <c r="N42" s="111"/>
      <c r="O42" s="15"/>
    </row>
    <row r="43" spans="1:16" s="32" customFormat="1" x14ac:dyDescent="0.3">
      <c r="A43" s="60" t="s">
        <v>43</v>
      </c>
      <c r="B43" s="61" t="s">
        <v>136</v>
      </c>
      <c r="C43" s="62">
        <v>1966</v>
      </c>
      <c r="D43" s="63" t="s">
        <v>345</v>
      </c>
      <c r="E43" s="63" t="s">
        <v>345</v>
      </c>
      <c r="F43" s="64" t="s">
        <v>389</v>
      </c>
      <c r="G43" s="65">
        <v>1</v>
      </c>
      <c r="H43" s="86" t="s">
        <v>455</v>
      </c>
      <c r="I43" s="65"/>
      <c r="J43" s="66">
        <v>80000</v>
      </c>
      <c r="K43" s="66">
        <f t="shared" si="1"/>
        <v>80000</v>
      </c>
      <c r="L43" s="22"/>
      <c r="M43" s="30" t="s">
        <v>444</v>
      </c>
      <c r="N43" s="111"/>
      <c r="O43" s="95"/>
      <c r="P43" s="94"/>
    </row>
    <row r="44" spans="1:16" s="32" customFormat="1" x14ac:dyDescent="0.3">
      <c r="A44" s="60" t="s">
        <v>377</v>
      </c>
      <c r="B44" s="61" t="s">
        <v>378</v>
      </c>
      <c r="C44" s="62">
        <v>2009</v>
      </c>
      <c r="D44" s="63" t="s">
        <v>344</v>
      </c>
      <c r="E44" s="63" t="s">
        <v>344</v>
      </c>
      <c r="F44" s="64" t="s">
        <v>379</v>
      </c>
      <c r="G44" s="65">
        <v>1</v>
      </c>
      <c r="H44" s="86" t="s">
        <v>455</v>
      </c>
      <c r="I44" s="65"/>
      <c r="J44" s="93">
        <v>128088</v>
      </c>
      <c r="K44" s="93">
        <f t="shared" si="1"/>
        <v>128088</v>
      </c>
      <c r="L44" s="22"/>
      <c r="M44" s="30"/>
      <c r="N44" s="111"/>
      <c r="O44" s="95"/>
      <c r="P44" s="94"/>
    </row>
    <row r="45" spans="1:16" s="32" customFormat="1" x14ac:dyDescent="0.3">
      <c r="A45" s="60" t="s">
        <v>53</v>
      </c>
      <c r="B45" s="61" t="s">
        <v>92</v>
      </c>
      <c r="C45" s="62">
        <v>1964</v>
      </c>
      <c r="D45" s="63" t="s">
        <v>12</v>
      </c>
      <c r="E45" s="63" t="s">
        <v>344</v>
      </c>
      <c r="F45" s="64" t="s">
        <v>433</v>
      </c>
      <c r="G45" s="65">
        <v>1</v>
      </c>
      <c r="H45" s="86" t="s">
        <v>455</v>
      </c>
      <c r="I45" s="65" t="s">
        <v>468</v>
      </c>
      <c r="J45" s="66">
        <v>315982</v>
      </c>
      <c r="K45" s="66">
        <f t="shared" si="1"/>
        <v>315982</v>
      </c>
      <c r="L45" s="22"/>
      <c r="M45" s="30" t="s">
        <v>436</v>
      </c>
      <c r="N45" s="111"/>
      <c r="O45" s="95"/>
      <c r="P45" s="94"/>
    </row>
    <row r="46" spans="1:16" s="32" customFormat="1" x14ac:dyDescent="0.3">
      <c r="A46" s="17" t="s">
        <v>53</v>
      </c>
      <c r="B46" s="21" t="s">
        <v>92</v>
      </c>
      <c r="C46" s="18">
        <v>1964</v>
      </c>
      <c r="D46" s="19" t="s">
        <v>87</v>
      </c>
      <c r="E46" s="27" t="s">
        <v>87</v>
      </c>
      <c r="F46" s="23" t="s">
        <v>207</v>
      </c>
      <c r="G46" s="20">
        <v>1</v>
      </c>
      <c r="H46" s="89" t="s">
        <v>455</v>
      </c>
      <c r="I46" s="20"/>
      <c r="J46" s="22">
        <v>8000</v>
      </c>
      <c r="K46" s="22">
        <f t="shared" si="1"/>
        <v>8000</v>
      </c>
      <c r="L46" s="22"/>
      <c r="M46" s="93" t="s">
        <v>421</v>
      </c>
      <c r="N46" s="111"/>
      <c r="O46" s="15"/>
    </row>
    <row r="47" spans="1:16" s="32" customFormat="1" x14ac:dyDescent="0.3">
      <c r="A47" s="60" t="s">
        <v>53</v>
      </c>
      <c r="B47" s="61" t="s">
        <v>92</v>
      </c>
      <c r="C47" s="62">
        <v>1964</v>
      </c>
      <c r="D47" s="63" t="s">
        <v>12</v>
      </c>
      <c r="E47" s="63" t="s">
        <v>344</v>
      </c>
      <c r="F47" s="64" t="s">
        <v>188</v>
      </c>
      <c r="G47" s="65">
        <v>1</v>
      </c>
      <c r="H47" s="86" t="s">
        <v>455</v>
      </c>
      <c r="I47" s="65"/>
      <c r="J47" s="66">
        <v>57856</v>
      </c>
      <c r="K47" s="66">
        <f t="shared" si="1"/>
        <v>57856</v>
      </c>
      <c r="L47" s="22"/>
      <c r="M47" s="30" t="s">
        <v>421</v>
      </c>
      <c r="N47" s="111"/>
    </row>
    <row r="48" spans="1:16" s="32" customFormat="1" x14ac:dyDescent="0.3">
      <c r="A48" s="60" t="s">
        <v>54</v>
      </c>
      <c r="B48" s="61" t="s">
        <v>112</v>
      </c>
      <c r="C48" s="62">
        <v>1946</v>
      </c>
      <c r="D48" s="63" t="s">
        <v>87</v>
      </c>
      <c r="E48" s="63" t="s">
        <v>87</v>
      </c>
      <c r="F48" s="67" t="s">
        <v>207</v>
      </c>
      <c r="G48" s="65">
        <v>1</v>
      </c>
      <c r="H48" s="86" t="s">
        <v>455</v>
      </c>
      <c r="I48" s="65"/>
      <c r="J48" s="66">
        <v>4000</v>
      </c>
      <c r="K48" s="66">
        <f t="shared" ref="K48:K79" si="2">IF(G48=1,J48+J48*$C$633,IF(G48=2,J48+J48*$C$634,IF(G48=3,J48+J48*$C$635,IF(G48=4,J48+J48*$C$636,IF(G48=5,J48+J48*$C$637,IF(G48=6,J48+J48*$C$638))))))</f>
        <v>4000</v>
      </c>
      <c r="L48" s="22"/>
      <c r="M48" s="93" t="s">
        <v>421</v>
      </c>
      <c r="N48" s="111"/>
    </row>
    <row r="49" spans="1:15" s="32" customFormat="1" x14ac:dyDescent="0.3">
      <c r="A49" s="60" t="s">
        <v>55</v>
      </c>
      <c r="B49" s="61" t="s">
        <v>122</v>
      </c>
      <c r="C49" s="62">
        <v>2006</v>
      </c>
      <c r="D49" s="63" t="s">
        <v>87</v>
      </c>
      <c r="E49" s="63" t="s">
        <v>87</v>
      </c>
      <c r="F49" s="67" t="s">
        <v>207</v>
      </c>
      <c r="G49" s="65">
        <v>1</v>
      </c>
      <c r="H49" s="86" t="s">
        <v>455</v>
      </c>
      <c r="I49" s="65"/>
      <c r="J49" s="66">
        <v>4000</v>
      </c>
      <c r="K49" s="66">
        <f t="shared" si="2"/>
        <v>4000</v>
      </c>
      <c r="L49" s="22"/>
      <c r="M49" s="93" t="s">
        <v>421</v>
      </c>
      <c r="N49" s="111"/>
    </row>
    <row r="50" spans="1:15" s="32" customFormat="1" x14ac:dyDescent="0.3">
      <c r="A50" s="60" t="s">
        <v>56</v>
      </c>
      <c r="B50" s="61" t="s">
        <v>163</v>
      </c>
      <c r="C50" s="62">
        <v>1977</v>
      </c>
      <c r="D50" s="63" t="s">
        <v>87</v>
      </c>
      <c r="E50" s="63" t="s">
        <v>87</v>
      </c>
      <c r="F50" s="67" t="s">
        <v>207</v>
      </c>
      <c r="G50" s="65">
        <v>1</v>
      </c>
      <c r="H50" s="86" t="s">
        <v>455</v>
      </c>
      <c r="I50" s="65"/>
      <c r="J50" s="66">
        <v>4000</v>
      </c>
      <c r="K50" s="66">
        <f t="shared" si="2"/>
        <v>4000</v>
      </c>
      <c r="L50" s="22"/>
      <c r="M50" s="93" t="s">
        <v>421</v>
      </c>
      <c r="N50" s="111"/>
    </row>
    <row r="51" spans="1:15" s="32" customFormat="1" x14ac:dyDescent="0.3">
      <c r="A51" s="60" t="s">
        <v>58</v>
      </c>
      <c r="B51" s="61" t="s">
        <v>147</v>
      </c>
      <c r="C51" s="62">
        <v>1975</v>
      </c>
      <c r="D51" s="63" t="s">
        <v>87</v>
      </c>
      <c r="E51" s="63" t="s">
        <v>87</v>
      </c>
      <c r="F51" s="64" t="s">
        <v>255</v>
      </c>
      <c r="G51" s="65">
        <v>1</v>
      </c>
      <c r="H51" s="86" t="s">
        <v>455</v>
      </c>
      <c r="I51" s="65"/>
      <c r="J51" s="66">
        <v>57881</v>
      </c>
      <c r="K51" s="66">
        <f t="shared" si="2"/>
        <v>57881</v>
      </c>
      <c r="L51" s="22"/>
      <c r="M51" s="30" t="s">
        <v>448</v>
      </c>
      <c r="N51" s="111"/>
    </row>
    <row r="52" spans="1:15" s="32" customFormat="1" x14ac:dyDescent="0.3">
      <c r="A52" s="60" t="s">
        <v>71</v>
      </c>
      <c r="B52" s="61" t="s">
        <v>129</v>
      </c>
      <c r="C52" s="62">
        <v>1926</v>
      </c>
      <c r="D52" s="63" t="s">
        <v>87</v>
      </c>
      <c r="E52" s="63" t="s">
        <v>87</v>
      </c>
      <c r="F52" s="67" t="s">
        <v>207</v>
      </c>
      <c r="G52" s="65">
        <v>1</v>
      </c>
      <c r="H52" s="86" t="s">
        <v>455</v>
      </c>
      <c r="I52" s="65"/>
      <c r="J52" s="66">
        <v>4000</v>
      </c>
      <c r="K52" s="66">
        <f t="shared" si="2"/>
        <v>4000</v>
      </c>
      <c r="L52" s="22"/>
      <c r="M52" s="93" t="s">
        <v>421</v>
      </c>
      <c r="N52" s="111"/>
    </row>
    <row r="53" spans="1:15" s="32" customFormat="1" x14ac:dyDescent="0.3">
      <c r="A53" s="60" t="s">
        <v>71</v>
      </c>
      <c r="B53" s="61" t="s">
        <v>129</v>
      </c>
      <c r="C53" s="62">
        <v>1926</v>
      </c>
      <c r="D53" s="63" t="s">
        <v>12</v>
      </c>
      <c r="E53" s="63" t="s">
        <v>344</v>
      </c>
      <c r="F53" s="64" t="s">
        <v>192</v>
      </c>
      <c r="G53" s="65">
        <v>1</v>
      </c>
      <c r="H53" s="86" t="s">
        <v>455</v>
      </c>
      <c r="I53" s="65" t="s">
        <v>464</v>
      </c>
      <c r="J53" s="66">
        <v>1950000</v>
      </c>
      <c r="K53" s="66">
        <f t="shared" si="2"/>
        <v>1950000</v>
      </c>
      <c r="L53" s="22"/>
      <c r="M53" s="30" t="s">
        <v>436</v>
      </c>
      <c r="N53" s="111"/>
    </row>
    <row r="54" spans="1:15" s="32" customFormat="1" x14ac:dyDescent="0.3">
      <c r="A54" s="60" t="s">
        <v>391</v>
      </c>
      <c r="B54" s="61" t="s">
        <v>392</v>
      </c>
      <c r="C54" s="62">
        <v>1958</v>
      </c>
      <c r="D54" s="63" t="s">
        <v>12</v>
      </c>
      <c r="E54" s="63" t="s">
        <v>344</v>
      </c>
      <c r="F54" s="64" t="s">
        <v>393</v>
      </c>
      <c r="G54" s="65">
        <v>1</v>
      </c>
      <c r="H54" s="86" t="s">
        <v>455</v>
      </c>
      <c r="I54" s="65" t="s">
        <v>471</v>
      </c>
      <c r="J54" s="66">
        <v>544302</v>
      </c>
      <c r="K54" s="66">
        <f t="shared" si="2"/>
        <v>544302</v>
      </c>
      <c r="L54" s="22"/>
      <c r="M54" s="30" t="s">
        <v>472</v>
      </c>
      <c r="N54" s="111"/>
    </row>
    <row r="55" spans="1:15" s="32" customFormat="1" x14ac:dyDescent="0.3">
      <c r="A55" s="60" t="s">
        <v>59</v>
      </c>
      <c r="B55" s="61" t="s">
        <v>164</v>
      </c>
      <c r="C55" s="62">
        <v>1977</v>
      </c>
      <c r="D55" s="63" t="s">
        <v>0</v>
      </c>
      <c r="E55" s="63" t="s">
        <v>345</v>
      </c>
      <c r="F55" s="64" t="s">
        <v>289</v>
      </c>
      <c r="G55" s="65">
        <v>1</v>
      </c>
      <c r="H55" s="86" t="s">
        <v>455</v>
      </c>
      <c r="I55" s="65" t="s">
        <v>459</v>
      </c>
      <c r="J55" s="66">
        <v>25000</v>
      </c>
      <c r="K55" s="66">
        <f t="shared" si="2"/>
        <v>25000</v>
      </c>
      <c r="L55" s="22"/>
      <c r="M55" s="30" t="s">
        <v>421</v>
      </c>
      <c r="N55" s="111"/>
    </row>
    <row r="56" spans="1:15" s="32" customFormat="1" x14ac:dyDescent="0.3">
      <c r="A56" s="60" t="s">
        <v>60</v>
      </c>
      <c r="B56" s="61" t="s">
        <v>154</v>
      </c>
      <c r="C56" s="62">
        <v>1990</v>
      </c>
      <c r="D56" s="63" t="s">
        <v>0</v>
      </c>
      <c r="E56" s="63" t="s">
        <v>345</v>
      </c>
      <c r="F56" s="64" t="s">
        <v>289</v>
      </c>
      <c r="G56" s="65">
        <v>1</v>
      </c>
      <c r="H56" s="86" t="s">
        <v>455</v>
      </c>
      <c r="I56" s="65" t="s">
        <v>459</v>
      </c>
      <c r="J56" s="66">
        <v>25000</v>
      </c>
      <c r="K56" s="66">
        <f t="shared" si="2"/>
        <v>25000</v>
      </c>
      <c r="L56" s="22"/>
      <c r="M56" s="30" t="s">
        <v>421</v>
      </c>
      <c r="N56" s="111"/>
      <c r="O56" s="15"/>
    </row>
    <row r="57" spans="1:15" s="32" customFormat="1" x14ac:dyDescent="0.3">
      <c r="A57" s="60" t="s">
        <v>60</v>
      </c>
      <c r="B57" s="61" t="s">
        <v>154</v>
      </c>
      <c r="C57" s="62">
        <v>1990</v>
      </c>
      <c r="D57" s="63" t="s">
        <v>87</v>
      </c>
      <c r="E57" s="63" t="s">
        <v>344</v>
      </c>
      <c r="F57" s="64" t="s">
        <v>256</v>
      </c>
      <c r="G57" s="65">
        <v>1</v>
      </c>
      <c r="H57" s="86" t="s">
        <v>455</v>
      </c>
      <c r="I57" s="65"/>
      <c r="J57" s="66">
        <v>1000000</v>
      </c>
      <c r="K57" s="66">
        <f t="shared" si="2"/>
        <v>1000000</v>
      </c>
      <c r="L57" s="22"/>
      <c r="M57" s="30" t="s">
        <v>445</v>
      </c>
      <c r="N57" s="111"/>
      <c r="O57" s="15"/>
    </row>
    <row r="58" spans="1:15" x14ac:dyDescent="0.3">
      <c r="A58" s="60" t="s">
        <v>60</v>
      </c>
      <c r="B58" s="61" t="s">
        <v>154</v>
      </c>
      <c r="C58" s="62">
        <v>1990</v>
      </c>
      <c r="D58" s="63" t="s">
        <v>12</v>
      </c>
      <c r="E58" s="63" t="s">
        <v>344</v>
      </c>
      <c r="F58" s="64" t="s">
        <v>373</v>
      </c>
      <c r="G58" s="65">
        <v>1</v>
      </c>
      <c r="H58" s="86" t="s">
        <v>455</v>
      </c>
      <c r="I58" s="65"/>
      <c r="J58" s="66">
        <v>500000</v>
      </c>
      <c r="K58" s="66">
        <f t="shared" si="2"/>
        <v>500000</v>
      </c>
      <c r="L58" s="22"/>
      <c r="M58" s="30" t="s">
        <v>436</v>
      </c>
      <c r="N58" s="111"/>
      <c r="O58" s="15"/>
    </row>
    <row r="59" spans="1:15" x14ac:dyDescent="0.3">
      <c r="A59" s="24" t="s">
        <v>60</v>
      </c>
      <c r="B59" s="25" t="s">
        <v>154</v>
      </c>
      <c r="C59" s="26">
        <v>1990</v>
      </c>
      <c r="D59" s="27" t="s">
        <v>87</v>
      </c>
      <c r="E59" s="27" t="s">
        <v>87</v>
      </c>
      <c r="F59" s="34" t="s">
        <v>207</v>
      </c>
      <c r="G59" s="29">
        <v>1</v>
      </c>
      <c r="H59" s="88" t="s">
        <v>455</v>
      </c>
      <c r="I59" s="29"/>
      <c r="J59" s="30">
        <v>10000</v>
      </c>
      <c r="K59" s="22">
        <f t="shared" si="2"/>
        <v>10000</v>
      </c>
      <c r="L59" s="22"/>
      <c r="M59" s="93" t="s">
        <v>421</v>
      </c>
      <c r="N59" s="111"/>
      <c r="O59" s="15"/>
    </row>
    <row r="60" spans="1:15" s="32" customFormat="1" x14ac:dyDescent="0.3">
      <c r="A60" s="60" t="s">
        <v>295</v>
      </c>
      <c r="B60" s="61" t="s">
        <v>296</v>
      </c>
      <c r="C60" s="62">
        <v>1944</v>
      </c>
      <c r="D60" s="63" t="s">
        <v>12</v>
      </c>
      <c r="E60" s="63" t="s">
        <v>344</v>
      </c>
      <c r="F60" s="64" t="s">
        <v>297</v>
      </c>
      <c r="G60" s="65">
        <v>1</v>
      </c>
      <c r="H60" s="86" t="s">
        <v>455</v>
      </c>
      <c r="I60" s="65"/>
      <c r="J60" s="66">
        <v>16447623</v>
      </c>
      <c r="K60" s="66">
        <f t="shared" si="2"/>
        <v>16447623</v>
      </c>
      <c r="L60" s="22"/>
      <c r="M60" s="116" t="s">
        <v>443</v>
      </c>
      <c r="N60" s="112" t="s">
        <v>475</v>
      </c>
      <c r="O60" s="15"/>
    </row>
    <row r="61" spans="1:15" s="32" customFormat="1" x14ac:dyDescent="0.3">
      <c r="A61" s="60" t="s">
        <v>65</v>
      </c>
      <c r="B61" s="61" t="s">
        <v>144</v>
      </c>
      <c r="C61" s="62">
        <v>1972</v>
      </c>
      <c r="D61" s="63" t="s">
        <v>12</v>
      </c>
      <c r="E61" s="63" t="s">
        <v>344</v>
      </c>
      <c r="F61" s="64" t="s">
        <v>394</v>
      </c>
      <c r="G61" s="65">
        <v>1</v>
      </c>
      <c r="H61" s="86" t="s">
        <v>455</v>
      </c>
      <c r="I61" s="65"/>
      <c r="J61" s="66">
        <v>984330</v>
      </c>
      <c r="K61" s="66">
        <f t="shared" si="2"/>
        <v>984330</v>
      </c>
      <c r="L61" s="22"/>
      <c r="M61" s="30" t="s">
        <v>436</v>
      </c>
      <c r="N61" s="112"/>
      <c r="O61" s="15"/>
    </row>
    <row r="62" spans="1:15" s="32" customFormat="1" x14ac:dyDescent="0.3">
      <c r="A62" s="24" t="s">
        <v>65</v>
      </c>
      <c r="B62" s="25" t="s">
        <v>144</v>
      </c>
      <c r="C62" s="26">
        <v>1972</v>
      </c>
      <c r="D62" s="27" t="s">
        <v>12</v>
      </c>
      <c r="E62" s="27" t="s">
        <v>344</v>
      </c>
      <c r="F62" s="28" t="s">
        <v>209</v>
      </c>
      <c r="G62" s="29">
        <v>1</v>
      </c>
      <c r="H62" s="88" t="s">
        <v>455</v>
      </c>
      <c r="I62" s="29" t="s">
        <v>476</v>
      </c>
      <c r="J62" s="30">
        <v>6984000</v>
      </c>
      <c r="K62" s="22">
        <f t="shared" si="2"/>
        <v>6984000</v>
      </c>
      <c r="L62" s="22"/>
      <c r="M62" s="30" t="s">
        <v>437</v>
      </c>
      <c r="N62" s="112"/>
      <c r="O62" s="15"/>
    </row>
    <row r="63" spans="1:15" s="32" customFormat="1" x14ac:dyDescent="0.3">
      <c r="A63" s="60" t="s">
        <v>69</v>
      </c>
      <c r="B63" s="61" t="s">
        <v>104</v>
      </c>
      <c r="C63" s="62">
        <v>1995</v>
      </c>
      <c r="D63" s="63" t="s">
        <v>0</v>
      </c>
      <c r="E63" s="63" t="s">
        <v>345</v>
      </c>
      <c r="F63" s="64" t="s">
        <v>182</v>
      </c>
      <c r="G63" s="65">
        <v>1</v>
      </c>
      <c r="H63" s="86" t="s">
        <v>455</v>
      </c>
      <c r="I63" s="65"/>
      <c r="J63" s="66">
        <v>85000</v>
      </c>
      <c r="K63" s="66">
        <f t="shared" si="2"/>
        <v>85000</v>
      </c>
      <c r="L63" s="22"/>
      <c r="M63" s="30" t="s">
        <v>437</v>
      </c>
      <c r="N63" s="112"/>
      <c r="O63" s="15"/>
    </row>
    <row r="64" spans="1:15" s="32" customFormat="1" x14ac:dyDescent="0.3">
      <c r="A64" s="60" t="s">
        <v>69</v>
      </c>
      <c r="B64" s="61" t="s">
        <v>104</v>
      </c>
      <c r="C64" s="62">
        <v>1995</v>
      </c>
      <c r="D64" s="63" t="s">
        <v>87</v>
      </c>
      <c r="E64" s="63" t="s">
        <v>87</v>
      </c>
      <c r="F64" s="64" t="s">
        <v>381</v>
      </c>
      <c r="G64" s="65">
        <v>1</v>
      </c>
      <c r="H64" s="86" t="s">
        <v>455</v>
      </c>
      <c r="I64" s="65"/>
      <c r="J64" s="66">
        <v>6860</v>
      </c>
      <c r="K64" s="66">
        <f t="shared" si="2"/>
        <v>6860</v>
      </c>
      <c r="L64" s="22"/>
      <c r="M64" s="30" t="s">
        <v>421</v>
      </c>
      <c r="N64" s="112"/>
      <c r="O64" s="15"/>
    </row>
    <row r="65" spans="1:15" s="32" customFormat="1" x14ac:dyDescent="0.3">
      <c r="A65" s="60" t="s">
        <v>69</v>
      </c>
      <c r="B65" s="61" t="s">
        <v>104</v>
      </c>
      <c r="C65" s="62">
        <v>1995</v>
      </c>
      <c r="D65" s="63" t="s">
        <v>87</v>
      </c>
      <c r="E65" s="63" t="s">
        <v>87</v>
      </c>
      <c r="F65" s="64" t="s">
        <v>5</v>
      </c>
      <c r="G65" s="65">
        <v>1</v>
      </c>
      <c r="H65" s="86" t="s">
        <v>455</v>
      </c>
      <c r="I65" s="65"/>
      <c r="J65" s="66">
        <v>204000</v>
      </c>
      <c r="K65" s="66">
        <f t="shared" si="2"/>
        <v>204000</v>
      </c>
      <c r="L65" s="22"/>
      <c r="M65" s="30" t="s">
        <v>437</v>
      </c>
      <c r="N65" s="112"/>
      <c r="O65" s="15"/>
    </row>
    <row r="66" spans="1:15" s="32" customFormat="1" x14ac:dyDescent="0.3">
      <c r="A66" s="60" t="s">
        <v>69</v>
      </c>
      <c r="B66" s="61" t="s">
        <v>104</v>
      </c>
      <c r="C66" s="62">
        <v>1995</v>
      </c>
      <c r="D66" s="63" t="s">
        <v>12</v>
      </c>
      <c r="E66" s="63" t="s">
        <v>344</v>
      </c>
      <c r="F66" s="64" t="s">
        <v>231</v>
      </c>
      <c r="G66" s="65">
        <v>1</v>
      </c>
      <c r="H66" s="86" t="s">
        <v>455</v>
      </c>
      <c r="I66" s="65"/>
      <c r="J66" s="66">
        <v>2000000</v>
      </c>
      <c r="K66" s="66">
        <f t="shared" si="2"/>
        <v>2000000</v>
      </c>
      <c r="L66" s="22"/>
      <c r="M66" s="30" t="s">
        <v>436</v>
      </c>
      <c r="N66" s="112"/>
      <c r="O66" s="15"/>
    </row>
    <row r="67" spans="1:15" s="32" customFormat="1" x14ac:dyDescent="0.3">
      <c r="A67" s="60" t="s">
        <v>69</v>
      </c>
      <c r="B67" s="61" t="s">
        <v>104</v>
      </c>
      <c r="C67" s="62">
        <v>1995</v>
      </c>
      <c r="D67" s="63" t="s">
        <v>87</v>
      </c>
      <c r="E67" s="63" t="s">
        <v>344</v>
      </c>
      <c r="F67" s="64" t="s">
        <v>287</v>
      </c>
      <c r="G67" s="65">
        <v>1</v>
      </c>
      <c r="H67" s="86" t="s">
        <v>455</v>
      </c>
      <c r="I67" s="65"/>
      <c r="J67" s="66">
        <v>439030</v>
      </c>
      <c r="K67" s="66">
        <f t="shared" si="2"/>
        <v>439030</v>
      </c>
      <c r="L67" s="22"/>
      <c r="M67" s="30" t="s">
        <v>421</v>
      </c>
      <c r="N67" s="112"/>
      <c r="O67" s="15"/>
    </row>
    <row r="68" spans="1:15" s="118" customFormat="1" x14ac:dyDescent="0.3">
      <c r="A68" s="24" t="s">
        <v>69</v>
      </c>
      <c r="B68" s="25" t="s">
        <v>104</v>
      </c>
      <c r="C68" s="26">
        <v>1995</v>
      </c>
      <c r="D68" s="27" t="s">
        <v>12</v>
      </c>
      <c r="E68" s="27" t="s">
        <v>345</v>
      </c>
      <c r="F68" s="28" t="s">
        <v>382</v>
      </c>
      <c r="G68" s="29">
        <v>1</v>
      </c>
      <c r="H68" s="92" t="s">
        <v>455</v>
      </c>
      <c r="I68" s="29"/>
      <c r="J68" s="30">
        <v>83770</v>
      </c>
      <c r="K68" s="30">
        <f t="shared" si="2"/>
        <v>83770</v>
      </c>
      <c r="L68" s="22"/>
      <c r="M68" s="93" t="s">
        <v>421</v>
      </c>
      <c r="N68" s="112"/>
      <c r="O68" s="15"/>
    </row>
    <row r="69" spans="1:15" s="32" customFormat="1" x14ac:dyDescent="0.3">
      <c r="A69" s="60" t="s">
        <v>69</v>
      </c>
      <c r="B69" s="61" t="s">
        <v>104</v>
      </c>
      <c r="C69" s="62">
        <v>1995</v>
      </c>
      <c r="D69" s="63" t="s">
        <v>0</v>
      </c>
      <c r="E69" s="63" t="s">
        <v>345</v>
      </c>
      <c r="F69" s="64" t="s">
        <v>320</v>
      </c>
      <c r="G69" s="65">
        <v>1</v>
      </c>
      <c r="H69" s="86" t="s">
        <v>455</v>
      </c>
      <c r="I69" s="65"/>
      <c r="J69" s="66">
        <v>25000</v>
      </c>
      <c r="K69" s="66">
        <f t="shared" si="2"/>
        <v>25000</v>
      </c>
      <c r="L69" s="22"/>
      <c r="M69" s="30" t="s">
        <v>437</v>
      </c>
      <c r="N69" s="112"/>
      <c r="O69" s="15"/>
    </row>
    <row r="70" spans="1:15" s="32" customFormat="1" x14ac:dyDescent="0.3">
      <c r="A70" s="60" t="s">
        <v>72</v>
      </c>
      <c r="B70" s="61" t="s">
        <v>128</v>
      </c>
      <c r="C70" s="62">
        <v>2007</v>
      </c>
      <c r="D70" s="63" t="s">
        <v>0</v>
      </c>
      <c r="E70" s="63" t="s">
        <v>345</v>
      </c>
      <c r="F70" s="64" t="s">
        <v>186</v>
      </c>
      <c r="G70" s="65">
        <v>1</v>
      </c>
      <c r="H70" s="86" t="s">
        <v>455</v>
      </c>
      <c r="I70" s="65"/>
      <c r="J70" s="93">
        <v>110000</v>
      </c>
      <c r="K70" s="93">
        <f t="shared" si="2"/>
        <v>110000</v>
      </c>
      <c r="L70" s="22"/>
      <c r="M70" s="30" t="s">
        <v>457</v>
      </c>
      <c r="N70" s="112"/>
      <c r="O70" s="15"/>
    </row>
    <row r="71" spans="1:15" s="32" customFormat="1" x14ac:dyDescent="0.3">
      <c r="A71" s="24" t="s">
        <v>72</v>
      </c>
      <c r="B71" s="25" t="s">
        <v>128</v>
      </c>
      <c r="C71" s="26">
        <v>2007</v>
      </c>
      <c r="D71" s="27" t="s">
        <v>87</v>
      </c>
      <c r="E71" s="27" t="s">
        <v>87</v>
      </c>
      <c r="F71" s="34" t="s">
        <v>207</v>
      </c>
      <c r="G71" s="29">
        <v>1</v>
      </c>
      <c r="H71" s="88" t="s">
        <v>455</v>
      </c>
      <c r="I71" s="29"/>
      <c r="J71" s="30">
        <v>6000</v>
      </c>
      <c r="K71" s="22">
        <f t="shared" si="2"/>
        <v>6000</v>
      </c>
      <c r="L71" s="22"/>
      <c r="M71" s="93" t="s">
        <v>421</v>
      </c>
      <c r="N71" s="112"/>
      <c r="O71" s="15"/>
    </row>
    <row r="72" spans="1:15" s="32" customFormat="1" x14ac:dyDescent="0.3">
      <c r="A72" s="24" t="s">
        <v>73</v>
      </c>
      <c r="B72" s="25" t="s">
        <v>113</v>
      </c>
      <c r="C72" s="26">
        <v>2000</v>
      </c>
      <c r="D72" s="27" t="s">
        <v>87</v>
      </c>
      <c r="E72" s="27" t="s">
        <v>345</v>
      </c>
      <c r="F72" s="28" t="s">
        <v>462</v>
      </c>
      <c r="G72" s="29">
        <v>1</v>
      </c>
      <c r="H72" s="88" t="s">
        <v>455</v>
      </c>
      <c r="I72" s="29"/>
      <c r="J72" s="30">
        <v>33600</v>
      </c>
      <c r="K72" s="22">
        <f t="shared" si="2"/>
        <v>33600</v>
      </c>
      <c r="L72" s="22"/>
      <c r="M72" s="30" t="s">
        <v>421</v>
      </c>
      <c r="N72" s="112"/>
      <c r="O72" s="15"/>
    </row>
    <row r="73" spans="1:15" s="32" customFormat="1" x14ac:dyDescent="0.3">
      <c r="A73" s="60" t="s">
        <v>81</v>
      </c>
      <c r="B73" s="61" t="s">
        <v>152</v>
      </c>
      <c r="C73" s="62">
        <v>1990</v>
      </c>
      <c r="D73" s="63" t="s">
        <v>87</v>
      </c>
      <c r="E73" s="63" t="s">
        <v>87</v>
      </c>
      <c r="F73" s="67" t="s">
        <v>207</v>
      </c>
      <c r="G73" s="65">
        <v>1</v>
      </c>
      <c r="H73" s="86" t="s">
        <v>455</v>
      </c>
      <c r="I73" s="65"/>
      <c r="J73" s="66">
        <v>4000</v>
      </c>
      <c r="K73" s="66">
        <f t="shared" si="2"/>
        <v>4000</v>
      </c>
      <c r="L73" s="22"/>
      <c r="M73" s="93" t="s">
        <v>421</v>
      </c>
      <c r="N73" s="112"/>
      <c r="O73" s="15"/>
    </row>
    <row r="74" spans="1:15" s="32" customFormat="1" x14ac:dyDescent="0.3">
      <c r="A74" s="60" t="s">
        <v>77</v>
      </c>
      <c r="B74" s="61" t="s">
        <v>93</v>
      </c>
      <c r="C74" s="62">
        <v>2000</v>
      </c>
      <c r="D74" s="63" t="s">
        <v>87</v>
      </c>
      <c r="E74" s="63" t="s">
        <v>344</v>
      </c>
      <c r="F74" s="67" t="s">
        <v>463</v>
      </c>
      <c r="G74" s="65">
        <v>1</v>
      </c>
      <c r="H74" s="86" t="s">
        <v>455</v>
      </c>
      <c r="I74" s="65"/>
      <c r="J74" s="66">
        <v>70000</v>
      </c>
      <c r="K74" s="66">
        <f t="shared" si="2"/>
        <v>70000</v>
      </c>
      <c r="L74" s="22"/>
      <c r="M74" s="30" t="s">
        <v>421</v>
      </c>
      <c r="N74" s="112"/>
      <c r="O74" s="15"/>
    </row>
    <row r="75" spans="1:15" s="32" customFormat="1" x14ac:dyDescent="0.3">
      <c r="A75" s="60" t="s">
        <v>78</v>
      </c>
      <c r="B75" s="61" t="s">
        <v>120</v>
      </c>
      <c r="C75" s="62">
        <v>2007</v>
      </c>
      <c r="D75" s="63" t="s">
        <v>12</v>
      </c>
      <c r="E75" s="63" t="s">
        <v>344</v>
      </c>
      <c r="F75" s="64" t="s">
        <v>386</v>
      </c>
      <c r="G75" s="65">
        <v>1</v>
      </c>
      <c r="H75" s="86" t="s">
        <v>455</v>
      </c>
      <c r="I75" s="65"/>
      <c r="J75" s="66">
        <v>40000</v>
      </c>
      <c r="K75" s="66">
        <f t="shared" si="2"/>
        <v>40000</v>
      </c>
      <c r="L75" s="22"/>
      <c r="M75" s="30" t="s">
        <v>436</v>
      </c>
      <c r="N75" s="112"/>
      <c r="O75" s="15"/>
    </row>
    <row r="76" spans="1:15" s="32" customFormat="1" x14ac:dyDescent="0.3">
      <c r="A76" s="24" t="s">
        <v>82</v>
      </c>
      <c r="B76" s="25" t="s">
        <v>171</v>
      </c>
      <c r="C76" s="26">
        <v>2002</v>
      </c>
      <c r="D76" s="27" t="s">
        <v>12</v>
      </c>
      <c r="E76" s="27" t="s">
        <v>345</v>
      </c>
      <c r="F76" s="28" t="s">
        <v>232</v>
      </c>
      <c r="G76" s="29">
        <v>1</v>
      </c>
      <c r="H76" s="92" t="s">
        <v>455</v>
      </c>
      <c r="I76" s="29"/>
      <c r="J76" s="30">
        <v>100000</v>
      </c>
      <c r="K76" s="22">
        <f t="shared" si="2"/>
        <v>100000</v>
      </c>
      <c r="L76" s="22"/>
      <c r="M76" s="93" t="s">
        <v>421</v>
      </c>
      <c r="N76" s="112"/>
      <c r="O76" s="15"/>
    </row>
    <row r="77" spans="1:15" s="32" customFormat="1" x14ac:dyDescent="0.3">
      <c r="A77" s="60" t="s">
        <v>83</v>
      </c>
      <c r="B77" s="61" t="s">
        <v>108</v>
      </c>
      <c r="C77" s="62">
        <v>1998</v>
      </c>
      <c r="D77" s="63" t="s">
        <v>0</v>
      </c>
      <c r="E77" s="63" t="s">
        <v>345</v>
      </c>
      <c r="F77" s="64" t="s">
        <v>186</v>
      </c>
      <c r="G77" s="65">
        <v>1</v>
      </c>
      <c r="H77" s="86" t="s">
        <v>455</v>
      </c>
      <c r="I77" s="65"/>
      <c r="J77" s="93">
        <v>110000</v>
      </c>
      <c r="K77" s="93">
        <f t="shared" si="2"/>
        <v>110000</v>
      </c>
      <c r="L77" s="22"/>
      <c r="M77" s="30" t="s">
        <v>457</v>
      </c>
      <c r="N77" s="112"/>
      <c r="O77" s="15"/>
    </row>
    <row r="78" spans="1:15" s="32" customFormat="1" x14ac:dyDescent="0.3">
      <c r="A78" s="60" t="s">
        <v>83</v>
      </c>
      <c r="B78" s="61" t="s">
        <v>108</v>
      </c>
      <c r="C78" s="62">
        <v>1998</v>
      </c>
      <c r="D78" s="63" t="s">
        <v>348</v>
      </c>
      <c r="E78" s="63" t="s">
        <v>344</v>
      </c>
      <c r="F78" s="64" t="s">
        <v>375</v>
      </c>
      <c r="G78" s="65">
        <v>1</v>
      </c>
      <c r="H78" s="86" t="s">
        <v>455</v>
      </c>
      <c r="I78" s="65" t="s">
        <v>459</v>
      </c>
      <c r="J78" s="66">
        <v>446877</v>
      </c>
      <c r="K78" s="66">
        <f t="shared" si="2"/>
        <v>446877</v>
      </c>
      <c r="L78" s="22"/>
      <c r="M78" s="30" t="s">
        <v>421</v>
      </c>
      <c r="N78" s="112"/>
      <c r="O78" s="15"/>
    </row>
    <row r="79" spans="1:15" s="32" customFormat="1" x14ac:dyDescent="0.3">
      <c r="A79" s="60" t="s">
        <v>83</v>
      </c>
      <c r="B79" s="61" t="s">
        <v>108</v>
      </c>
      <c r="C79" s="62">
        <v>1998</v>
      </c>
      <c r="D79" s="63" t="s">
        <v>348</v>
      </c>
      <c r="E79" s="63" t="s">
        <v>344</v>
      </c>
      <c r="F79" s="64" t="s">
        <v>383</v>
      </c>
      <c r="G79" s="65">
        <v>1</v>
      </c>
      <c r="H79" s="86" t="s">
        <v>455</v>
      </c>
      <c r="I79" s="65" t="s">
        <v>459</v>
      </c>
      <c r="J79" s="66">
        <v>83398</v>
      </c>
      <c r="K79" s="66">
        <f t="shared" si="2"/>
        <v>83398</v>
      </c>
      <c r="L79" s="22"/>
      <c r="M79" s="30" t="s">
        <v>421</v>
      </c>
      <c r="N79" s="112"/>
      <c r="O79" s="15"/>
    </row>
    <row r="80" spans="1:15" s="118" customFormat="1" x14ac:dyDescent="0.3">
      <c r="A80" s="60" t="s">
        <v>83</v>
      </c>
      <c r="B80" s="61" t="s">
        <v>108</v>
      </c>
      <c r="C80" s="62">
        <v>1998</v>
      </c>
      <c r="D80" s="63" t="s">
        <v>12</v>
      </c>
      <c r="E80" s="63" t="s">
        <v>344</v>
      </c>
      <c r="F80" s="64" t="s">
        <v>347</v>
      </c>
      <c r="G80" s="65">
        <v>1</v>
      </c>
      <c r="H80" s="86" t="s">
        <v>455</v>
      </c>
      <c r="I80" s="65"/>
      <c r="J80" s="66">
        <v>83248</v>
      </c>
      <c r="K80" s="66">
        <f t="shared" ref="K80:K111" si="3">IF(G80=1,J80+J80*$C$633,IF(G80=2,J80+J80*$C$634,IF(G80=3,J80+J80*$C$635,IF(G80=4,J80+J80*$C$636,IF(G80=5,J80+J80*$C$637,IF(G80=6,J80+J80*$C$638))))))</f>
        <v>83248</v>
      </c>
      <c r="L80" s="22"/>
      <c r="M80" s="30" t="s">
        <v>438</v>
      </c>
      <c r="N80" s="112"/>
      <c r="O80" s="15"/>
    </row>
    <row r="81" spans="1:15" s="32" customFormat="1" x14ac:dyDescent="0.3">
      <c r="A81" s="60" t="s">
        <v>83</v>
      </c>
      <c r="B81" s="61" t="s">
        <v>108</v>
      </c>
      <c r="C81" s="62">
        <v>1998</v>
      </c>
      <c r="D81" s="63" t="s">
        <v>12</v>
      </c>
      <c r="E81" s="63" t="s">
        <v>344</v>
      </c>
      <c r="F81" s="64" t="s">
        <v>384</v>
      </c>
      <c r="G81" s="65">
        <v>1</v>
      </c>
      <c r="H81" s="86" t="s">
        <v>455</v>
      </c>
      <c r="I81" s="65"/>
      <c r="J81" s="66">
        <v>80455</v>
      </c>
      <c r="K81" s="66">
        <f t="shared" si="3"/>
        <v>80455</v>
      </c>
      <c r="L81" s="22"/>
      <c r="M81" s="30" t="s">
        <v>421</v>
      </c>
      <c r="N81" s="112"/>
      <c r="O81" s="95"/>
    </row>
    <row r="82" spans="1:15" s="32" customFormat="1" x14ac:dyDescent="0.3">
      <c r="A82" s="17" t="s">
        <v>83</v>
      </c>
      <c r="B82" s="21" t="s">
        <v>108</v>
      </c>
      <c r="C82" s="18">
        <v>1998</v>
      </c>
      <c r="D82" s="19" t="s">
        <v>0</v>
      </c>
      <c r="E82" s="19" t="s">
        <v>0</v>
      </c>
      <c r="F82" s="23" t="s">
        <v>324</v>
      </c>
      <c r="G82" s="20">
        <v>1</v>
      </c>
      <c r="H82" s="92" t="s">
        <v>455</v>
      </c>
      <c r="I82" s="20"/>
      <c r="J82" s="22">
        <v>75000</v>
      </c>
      <c r="K82" s="22">
        <f t="shared" si="3"/>
        <v>75000</v>
      </c>
      <c r="L82" s="22"/>
      <c r="M82" s="30"/>
      <c r="N82" s="112"/>
      <c r="O82" s="95"/>
    </row>
    <row r="83" spans="1:15" s="32" customFormat="1" x14ac:dyDescent="0.3">
      <c r="A83" s="60" t="s">
        <v>80</v>
      </c>
      <c r="B83" s="61" t="s">
        <v>124</v>
      </c>
      <c r="C83" s="62">
        <v>1958</v>
      </c>
      <c r="D83" s="63" t="s">
        <v>345</v>
      </c>
      <c r="E83" s="63" t="s">
        <v>345</v>
      </c>
      <c r="F83" s="64" t="s">
        <v>387</v>
      </c>
      <c r="G83" s="65">
        <v>1</v>
      </c>
      <c r="H83" s="86" t="s">
        <v>455</v>
      </c>
      <c r="I83" s="65"/>
      <c r="J83" s="66">
        <v>301220</v>
      </c>
      <c r="K83" s="66">
        <f t="shared" si="3"/>
        <v>301220</v>
      </c>
      <c r="L83" s="22"/>
      <c r="M83" s="30" t="s">
        <v>439</v>
      </c>
      <c r="N83" s="112"/>
      <c r="O83" s="95"/>
    </row>
    <row r="84" spans="1:15" s="32" customFormat="1" x14ac:dyDescent="0.3">
      <c r="A84" s="24" t="s">
        <v>84</v>
      </c>
      <c r="B84" s="25" t="s">
        <v>123</v>
      </c>
      <c r="C84" s="26">
        <v>2006</v>
      </c>
      <c r="D84" s="27" t="s">
        <v>87</v>
      </c>
      <c r="E84" s="27" t="s">
        <v>87</v>
      </c>
      <c r="F84" s="34" t="s">
        <v>207</v>
      </c>
      <c r="G84" s="29">
        <v>1</v>
      </c>
      <c r="H84" s="88" t="s">
        <v>455</v>
      </c>
      <c r="I84" s="29"/>
      <c r="J84" s="30">
        <v>6000</v>
      </c>
      <c r="K84" s="22">
        <f t="shared" si="3"/>
        <v>6000</v>
      </c>
      <c r="L84" s="22"/>
      <c r="M84" s="93" t="s">
        <v>421</v>
      </c>
      <c r="N84" s="112"/>
      <c r="O84" s="95"/>
    </row>
    <row r="85" spans="1:15" s="32" customFormat="1" x14ac:dyDescent="0.3">
      <c r="A85" s="60" t="s">
        <v>85</v>
      </c>
      <c r="B85" s="61" t="s">
        <v>135</v>
      </c>
      <c r="C85" s="62">
        <v>1977</v>
      </c>
      <c r="D85" s="63" t="s">
        <v>345</v>
      </c>
      <c r="E85" s="63" t="s">
        <v>345</v>
      </c>
      <c r="F85" s="64" t="s">
        <v>388</v>
      </c>
      <c r="G85" s="65">
        <v>1</v>
      </c>
      <c r="H85" s="86" t="s">
        <v>455</v>
      </c>
      <c r="I85" s="65"/>
      <c r="J85" s="66">
        <v>19000</v>
      </c>
      <c r="K85" s="66">
        <f t="shared" si="3"/>
        <v>19000</v>
      </c>
      <c r="L85" s="22"/>
      <c r="M85" s="30" t="s">
        <v>421</v>
      </c>
      <c r="N85" s="112"/>
      <c r="O85" s="95"/>
    </row>
    <row r="86" spans="1:15" s="32" customFormat="1" x14ac:dyDescent="0.3">
      <c r="A86" s="60" t="s">
        <v>86</v>
      </c>
      <c r="B86" s="61" t="s">
        <v>134</v>
      </c>
      <c r="C86" s="62">
        <v>1973</v>
      </c>
      <c r="D86" s="63" t="s">
        <v>0</v>
      </c>
      <c r="E86" s="63" t="s">
        <v>345</v>
      </c>
      <c r="F86" s="64" t="s">
        <v>289</v>
      </c>
      <c r="G86" s="65">
        <v>1</v>
      </c>
      <c r="H86" s="86" t="s">
        <v>455</v>
      </c>
      <c r="I86" s="65"/>
      <c r="J86" s="66">
        <v>25000</v>
      </c>
      <c r="K86" s="66">
        <f t="shared" si="3"/>
        <v>25000</v>
      </c>
      <c r="L86" s="22"/>
      <c r="M86" s="30" t="s">
        <v>421</v>
      </c>
      <c r="N86" s="112"/>
      <c r="O86" s="95"/>
    </row>
    <row r="87" spans="1:15" s="32" customFormat="1" x14ac:dyDescent="0.3">
      <c r="A87" s="24" t="s">
        <v>86</v>
      </c>
      <c r="B87" s="25" t="s">
        <v>134</v>
      </c>
      <c r="C87" s="26">
        <v>1973</v>
      </c>
      <c r="D87" s="27" t="s">
        <v>87</v>
      </c>
      <c r="E87" s="27" t="s">
        <v>87</v>
      </c>
      <c r="F87" s="34" t="s">
        <v>207</v>
      </c>
      <c r="G87" s="29">
        <v>1</v>
      </c>
      <c r="H87" s="88" t="s">
        <v>455</v>
      </c>
      <c r="I87" s="29"/>
      <c r="J87" s="30">
        <v>6000</v>
      </c>
      <c r="K87" s="22">
        <f t="shared" si="3"/>
        <v>6000</v>
      </c>
      <c r="L87" s="22"/>
      <c r="M87" s="93" t="s">
        <v>421</v>
      </c>
      <c r="N87" s="112"/>
      <c r="O87" s="95"/>
    </row>
    <row r="88" spans="1:15" s="32" customFormat="1" x14ac:dyDescent="0.3">
      <c r="A88" s="60" t="s">
        <v>86</v>
      </c>
      <c r="B88" s="61" t="s">
        <v>134</v>
      </c>
      <c r="C88" s="62">
        <v>1973</v>
      </c>
      <c r="D88" s="63" t="s">
        <v>12</v>
      </c>
      <c r="E88" s="63" t="s">
        <v>345</v>
      </c>
      <c r="F88" s="64" t="s">
        <v>372</v>
      </c>
      <c r="G88" s="65">
        <v>1</v>
      </c>
      <c r="H88" s="86" t="s">
        <v>455</v>
      </c>
      <c r="I88" s="65"/>
      <c r="J88" s="66">
        <v>90000</v>
      </c>
      <c r="K88" s="66">
        <f t="shared" si="3"/>
        <v>90000</v>
      </c>
      <c r="L88" s="22"/>
      <c r="M88" s="30" t="s">
        <v>437</v>
      </c>
      <c r="N88" s="112"/>
      <c r="O88" s="95"/>
    </row>
    <row r="89" spans="1:15" s="32" customFormat="1" x14ac:dyDescent="0.3">
      <c r="A89" s="60" t="s">
        <v>86</v>
      </c>
      <c r="B89" s="61" t="s">
        <v>134</v>
      </c>
      <c r="C89" s="62">
        <v>1973</v>
      </c>
      <c r="D89" s="63" t="s">
        <v>0</v>
      </c>
      <c r="E89" s="63" t="s">
        <v>344</v>
      </c>
      <c r="F89" s="64" t="s">
        <v>371</v>
      </c>
      <c r="G89" s="65">
        <v>1</v>
      </c>
      <c r="H89" s="86" t="s">
        <v>455</v>
      </c>
      <c r="I89" s="65"/>
      <c r="J89" s="66">
        <v>143590</v>
      </c>
      <c r="K89" s="66">
        <f t="shared" si="3"/>
        <v>143590</v>
      </c>
      <c r="L89" s="22"/>
      <c r="M89" s="30" t="s">
        <v>458</v>
      </c>
      <c r="N89" s="112"/>
      <c r="O89" s="95"/>
    </row>
    <row r="90" spans="1:15" x14ac:dyDescent="0.3">
      <c r="A90" s="24" t="s">
        <v>16</v>
      </c>
      <c r="B90" s="25" t="s">
        <v>145</v>
      </c>
      <c r="C90" s="26">
        <v>1973</v>
      </c>
      <c r="D90" s="27" t="s">
        <v>12</v>
      </c>
      <c r="E90" s="27" t="s">
        <v>345</v>
      </c>
      <c r="F90" s="28" t="s">
        <v>203</v>
      </c>
      <c r="G90" s="29">
        <v>1</v>
      </c>
      <c r="H90" s="92" t="s">
        <v>456</v>
      </c>
      <c r="I90" s="29"/>
      <c r="J90" s="30">
        <v>1000000</v>
      </c>
      <c r="K90" s="22">
        <f t="shared" si="3"/>
        <v>1000000</v>
      </c>
      <c r="L90" s="22"/>
      <c r="M90" s="30"/>
      <c r="N90" s="113"/>
      <c r="O90" s="95"/>
    </row>
    <row r="91" spans="1:15" x14ac:dyDescent="0.3">
      <c r="A91" s="24" t="s">
        <v>96</v>
      </c>
      <c r="B91" s="25" t="s">
        <v>115</v>
      </c>
      <c r="C91" s="26">
        <v>2001</v>
      </c>
      <c r="D91" s="27" t="s">
        <v>87</v>
      </c>
      <c r="E91" s="27" t="s">
        <v>345</v>
      </c>
      <c r="F91" s="34" t="s">
        <v>484</v>
      </c>
      <c r="G91" s="29">
        <v>1</v>
      </c>
      <c r="H91" s="92" t="s">
        <v>456</v>
      </c>
      <c r="I91" s="29"/>
      <c r="J91" s="30">
        <v>70000</v>
      </c>
      <c r="K91" s="30">
        <f t="shared" si="3"/>
        <v>70000</v>
      </c>
      <c r="L91" s="22"/>
      <c r="M91" s="30"/>
      <c r="N91" s="111"/>
      <c r="O91" s="15"/>
    </row>
    <row r="92" spans="1:15" s="32" customFormat="1" hidden="1" x14ac:dyDescent="0.3">
      <c r="A92" s="17" t="s">
        <v>48</v>
      </c>
      <c r="B92" s="21" t="s">
        <v>116</v>
      </c>
      <c r="C92" s="18">
        <v>1952</v>
      </c>
      <c r="D92" s="19" t="s">
        <v>11</v>
      </c>
      <c r="E92" s="19" t="s">
        <v>345</v>
      </c>
      <c r="F92" s="23" t="s">
        <v>234</v>
      </c>
      <c r="G92" s="20">
        <v>1</v>
      </c>
      <c r="H92" s="89"/>
      <c r="I92" s="20"/>
      <c r="J92" s="30">
        <v>108000</v>
      </c>
      <c r="K92" s="22">
        <f t="shared" si="3"/>
        <v>108000</v>
      </c>
      <c r="L92" s="22"/>
      <c r="M92" s="30"/>
      <c r="N92" s="111"/>
      <c r="O92" s="15"/>
    </row>
    <row r="93" spans="1:15" s="32" customFormat="1" hidden="1" x14ac:dyDescent="0.3">
      <c r="A93" s="17" t="s">
        <v>48</v>
      </c>
      <c r="B93" s="21" t="s">
        <v>116</v>
      </c>
      <c r="C93" s="18">
        <v>1952</v>
      </c>
      <c r="D93" s="19" t="s">
        <v>11</v>
      </c>
      <c r="E93" s="19" t="s">
        <v>345</v>
      </c>
      <c r="F93" s="23" t="s">
        <v>190</v>
      </c>
      <c r="G93" s="20">
        <v>1</v>
      </c>
      <c r="H93" s="89"/>
      <c r="I93" s="20"/>
      <c r="J93" s="30">
        <v>600000</v>
      </c>
      <c r="K93" s="22">
        <f t="shared" si="3"/>
        <v>600000</v>
      </c>
      <c r="L93" s="22"/>
      <c r="M93" s="30"/>
      <c r="N93" s="111"/>
      <c r="O93" s="15"/>
    </row>
    <row r="94" spans="1:15" s="32" customFormat="1" hidden="1" x14ac:dyDescent="0.3">
      <c r="A94" s="24" t="s">
        <v>48</v>
      </c>
      <c r="B94" s="25" t="s">
        <v>116</v>
      </c>
      <c r="C94" s="26">
        <v>1952</v>
      </c>
      <c r="D94" s="27" t="s">
        <v>87</v>
      </c>
      <c r="E94" s="19" t="s">
        <v>345</v>
      </c>
      <c r="F94" s="28" t="s">
        <v>4</v>
      </c>
      <c r="G94" s="29">
        <v>4</v>
      </c>
      <c r="H94" s="88"/>
      <c r="I94" s="29"/>
      <c r="J94" s="30">
        <v>73371</v>
      </c>
      <c r="K94" s="22">
        <f t="shared" si="3"/>
        <v>83606.254499999995</v>
      </c>
      <c r="L94" s="22"/>
      <c r="M94" s="30"/>
      <c r="N94" s="111"/>
      <c r="O94" s="15"/>
    </row>
    <row r="95" spans="1:15" s="32" customFormat="1" hidden="1" x14ac:dyDescent="0.3">
      <c r="A95" s="24" t="s">
        <v>48</v>
      </c>
      <c r="B95" s="25" t="s">
        <v>116</v>
      </c>
      <c r="C95" s="26">
        <v>1952</v>
      </c>
      <c r="D95" s="27" t="s">
        <v>12</v>
      </c>
      <c r="E95" s="19" t="s">
        <v>345</v>
      </c>
      <c r="F95" s="28" t="s">
        <v>299</v>
      </c>
      <c r="G95" s="29">
        <v>2</v>
      </c>
      <c r="H95" s="88"/>
      <c r="I95" s="29"/>
      <c r="J95" s="30">
        <v>445419</v>
      </c>
      <c r="K95" s="22">
        <f t="shared" si="3"/>
        <v>465240.14549999998</v>
      </c>
      <c r="L95" s="22"/>
      <c r="M95" s="30"/>
      <c r="N95" s="111"/>
      <c r="O95" s="15"/>
    </row>
    <row r="96" spans="1:15" s="32" customFormat="1" x14ac:dyDescent="0.3">
      <c r="A96" s="24" t="s">
        <v>24</v>
      </c>
      <c r="B96" s="25" t="s">
        <v>158</v>
      </c>
      <c r="C96" s="26">
        <v>1973</v>
      </c>
      <c r="D96" s="27" t="s">
        <v>12</v>
      </c>
      <c r="E96" s="27" t="s">
        <v>345</v>
      </c>
      <c r="F96" s="28" t="s">
        <v>203</v>
      </c>
      <c r="G96" s="29">
        <v>1</v>
      </c>
      <c r="H96" s="92" t="s">
        <v>456</v>
      </c>
      <c r="I96" s="29"/>
      <c r="J96" s="30">
        <v>300000</v>
      </c>
      <c r="K96" s="22">
        <f t="shared" si="3"/>
        <v>300000</v>
      </c>
      <c r="L96" s="22"/>
      <c r="M96" s="30"/>
      <c r="N96" s="111"/>
      <c r="O96" s="15"/>
    </row>
    <row r="97" spans="1:15" s="32" customFormat="1" x14ac:dyDescent="0.3">
      <c r="A97" s="60" t="s">
        <v>26</v>
      </c>
      <c r="B97" s="61" t="s">
        <v>180</v>
      </c>
      <c r="C97" s="62"/>
      <c r="D97" s="63" t="s">
        <v>0</v>
      </c>
      <c r="E97" s="63" t="s">
        <v>345</v>
      </c>
      <c r="F97" s="64" t="s">
        <v>350</v>
      </c>
      <c r="G97" s="65">
        <v>1</v>
      </c>
      <c r="H97" s="92" t="s">
        <v>456</v>
      </c>
      <c r="I97" s="65"/>
      <c r="J97" s="93">
        <v>150000</v>
      </c>
      <c r="K97" s="93">
        <f t="shared" si="3"/>
        <v>150000</v>
      </c>
      <c r="L97" s="22"/>
      <c r="M97" s="30"/>
      <c r="N97" s="111"/>
      <c r="O97" s="15"/>
    </row>
    <row r="98" spans="1:15" s="32" customFormat="1" x14ac:dyDescent="0.3">
      <c r="A98" s="60" t="s">
        <v>26</v>
      </c>
      <c r="B98" s="61" t="s">
        <v>180</v>
      </c>
      <c r="C98" s="62"/>
      <c r="D98" s="63" t="s">
        <v>0</v>
      </c>
      <c r="E98" s="63" t="s">
        <v>345</v>
      </c>
      <c r="F98" s="64" t="s">
        <v>309</v>
      </c>
      <c r="G98" s="65">
        <v>1</v>
      </c>
      <c r="H98" s="92" t="s">
        <v>456</v>
      </c>
      <c r="I98" s="65"/>
      <c r="J98" s="93">
        <v>100000</v>
      </c>
      <c r="K98" s="93">
        <f t="shared" si="3"/>
        <v>100000</v>
      </c>
      <c r="L98" s="22"/>
      <c r="M98" s="30"/>
      <c r="N98" s="111"/>
      <c r="O98" s="15"/>
    </row>
    <row r="99" spans="1:15" s="32" customFormat="1" x14ac:dyDescent="0.3">
      <c r="A99" s="60" t="s">
        <v>26</v>
      </c>
      <c r="B99" s="61" t="s">
        <v>180</v>
      </c>
      <c r="C99" s="62"/>
      <c r="D99" s="63" t="s">
        <v>351</v>
      </c>
      <c r="E99" s="63" t="s">
        <v>351</v>
      </c>
      <c r="F99" s="64" t="s">
        <v>353</v>
      </c>
      <c r="G99" s="65">
        <v>1</v>
      </c>
      <c r="H99" s="92" t="s">
        <v>456</v>
      </c>
      <c r="I99" s="65"/>
      <c r="J99" s="93">
        <v>1502500</v>
      </c>
      <c r="K99" s="93">
        <f t="shared" si="3"/>
        <v>1502500</v>
      </c>
      <c r="L99" s="22"/>
      <c r="M99" s="30"/>
      <c r="N99" s="111"/>
      <c r="O99" s="15"/>
    </row>
    <row r="100" spans="1:15" s="32" customFormat="1" x14ac:dyDescent="0.3">
      <c r="A100" s="60" t="s">
        <v>26</v>
      </c>
      <c r="B100" s="61" t="s">
        <v>180</v>
      </c>
      <c r="C100" s="62"/>
      <c r="D100" s="63" t="s">
        <v>351</v>
      </c>
      <c r="E100" s="63" t="s">
        <v>351</v>
      </c>
      <c r="F100" s="64" t="s">
        <v>354</v>
      </c>
      <c r="G100" s="65">
        <v>1</v>
      </c>
      <c r="H100" s="92" t="s">
        <v>456</v>
      </c>
      <c r="I100" s="65"/>
      <c r="J100" s="93">
        <v>202000</v>
      </c>
      <c r="K100" s="93">
        <f t="shared" si="3"/>
        <v>202000</v>
      </c>
      <c r="L100" s="22"/>
      <c r="M100" s="30"/>
      <c r="N100" s="111"/>
      <c r="O100" s="15"/>
    </row>
    <row r="101" spans="1:15" s="32" customFormat="1" x14ac:dyDescent="0.3">
      <c r="A101" s="17" t="s">
        <v>26</v>
      </c>
      <c r="B101" s="21" t="s">
        <v>180</v>
      </c>
      <c r="C101" s="18"/>
      <c r="D101" s="19" t="s">
        <v>351</v>
      </c>
      <c r="E101" s="27" t="s">
        <v>351</v>
      </c>
      <c r="F101" s="23" t="s">
        <v>412</v>
      </c>
      <c r="G101" s="20">
        <v>1</v>
      </c>
      <c r="H101" s="92" t="s">
        <v>456</v>
      </c>
      <c r="I101" s="20"/>
      <c r="J101" s="93">
        <v>150000</v>
      </c>
      <c r="K101" s="93">
        <f t="shared" si="3"/>
        <v>150000</v>
      </c>
      <c r="L101" s="22"/>
      <c r="M101" s="30"/>
      <c r="N101" s="111" t="s">
        <v>418</v>
      </c>
      <c r="O101" s="15"/>
    </row>
    <row r="102" spans="1:15" s="32" customFormat="1" x14ac:dyDescent="0.3">
      <c r="A102" s="60" t="s">
        <v>26</v>
      </c>
      <c r="B102" s="61" t="s">
        <v>180</v>
      </c>
      <c r="C102" s="62"/>
      <c r="D102" s="63" t="s">
        <v>351</v>
      </c>
      <c r="E102" s="63" t="s">
        <v>351</v>
      </c>
      <c r="F102" s="64" t="s">
        <v>352</v>
      </c>
      <c r="G102" s="65">
        <v>1</v>
      </c>
      <c r="H102" s="92" t="s">
        <v>456</v>
      </c>
      <c r="I102" s="65"/>
      <c r="J102" s="93">
        <v>38306254</v>
      </c>
      <c r="K102" s="93">
        <f t="shared" si="3"/>
        <v>38306254</v>
      </c>
      <c r="L102" s="22"/>
      <c r="M102" s="30"/>
      <c r="N102" s="111"/>
      <c r="O102" s="15"/>
    </row>
    <row r="103" spans="1:15" s="32" customFormat="1" x14ac:dyDescent="0.3">
      <c r="A103" s="60" t="s">
        <v>26</v>
      </c>
      <c r="B103" s="61" t="s">
        <v>180</v>
      </c>
      <c r="C103" s="62"/>
      <c r="D103" s="63" t="s">
        <v>12</v>
      </c>
      <c r="E103" s="63" t="s">
        <v>345</v>
      </c>
      <c r="F103" s="64" t="s">
        <v>313</v>
      </c>
      <c r="G103" s="65">
        <v>1</v>
      </c>
      <c r="H103" s="92" t="s">
        <v>456</v>
      </c>
      <c r="I103" s="65"/>
      <c r="J103" s="93">
        <v>850000</v>
      </c>
      <c r="K103" s="93">
        <f t="shared" si="3"/>
        <v>850000</v>
      </c>
      <c r="L103" s="22"/>
      <c r="M103" s="30"/>
      <c r="N103" s="111"/>
      <c r="O103" s="15"/>
    </row>
    <row r="104" spans="1:15" s="32" customFormat="1" x14ac:dyDescent="0.3">
      <c r="A104" s="60" t="s">
        <v>26</v>
      </c>
      <c r="B104" s="61" t="s">
        <v>180</v>
      </c>
      <c r="C104" s="62"/>
      <c r="D104" s="63" t="s">
        <v>12</v>
      </c>
      <c r="E104" s="63" t="s">
        <v>345</v>
      </c>
      <c r="F104" s="67" t="s">
        <v>314</v>
      </c>
      <c r="G104" s="65">
        <v>1</v>
      </c>
      <c r="H104" s="92" t="s">
        <v>456</v>
      </c>
      <c r="I104" s="65"/>
      <c r="J104" s="93">
        <v>200000</v>
      </c>
      <c r="K104" s="93">
        <f t="shared" si="3"/>
        <v>200000</v>
      </c>
      <c r="L104" s="22"/>
      <c r="M104" s="30"/>
      <c r="N104" s="111"/>
      <c r="O104" s="15"/>
    </row>
    <row r="105" spans="1:15" s="32" customFormat="1" x14ac:dyDescent="0.3">
      <c r="A105" s="60" t="s">
        <v>26</v>
      </c>
      <c r="B105" s="61" t="s">
        <v>180</v>
      </c>
      <c r="C105" s="62"/>
      <c r="D105" s="63" t="s">
        <v>12</v>
      </c>
      <c r="E105" s="63" t="s">
        <v>344</v>
      </c>
      <c r="F105" s="64" t="s">
        <v>315</v>
      </c>
      <c r="G105" s="65">
        <v>1</v>
      </c>
      <c r="H105" s="92" t="s">
        <v>456</v>
      </c>
      <c r="I105" s="65"/>
      <c r="J105" s="93">
        <v>500000</v>
      </c>
      <c r="K105" s="93">
        <f t="shared" si="3"/>
        <v>500000</v>
      </c>
      <c r="L105" s="22"/>
      <c r="M105" s="30"/>
      <c r="N105" s="111"/>
      <c r="O105" s="15"/>
    </row>
    <row r="106" spans="1:15" s="32" customFormat="1" x14ac:dyDescent="0.3">
      <c r="A106" s="97" t="s">
        <v>26</v>
      </c>
      <c r="B106" s="98" t="s">
        <v>180</v>
      </c>
      <c r="C106" s="99"/>
      <c r="D106" s="100" t="s">
        <v>351</v>
      </c>
      <c r="E106" s="100" t="s">
        <v>351</v>
      </c>
      <c r="F106" s="101" t="s">
        <v>482</v>
      </c>
      <c r="G106" s="102">
        <v>1</v>
      </c>
      <c r="H106" s="92" t="s">
        <v>456</v>
      </c>
      <c r="I106" s="102"/>
      <c r="J106" s="93">
        <v>10000</v>
      </c>
      <c r="K106" s="93">
        <f t="shared" si="3"/>
        <v>10000</v>
      </c>
      <c r="L106" s="22"/>
      <c r="M106" s="30"/>
      <c r="N106" s="111"/>
      <c r="O106" s="15"/>
    </row>
    <row r="107" spans="1:15" s="32" customFormat="1" x14ac:dyDescent="0.3">
      <c r="A107" s="60" t="s">
        <v>26</v>
      </c>
      <c r="B107" s="61" t="s">
        <v>180</v>
      </c>
      <c r="C107" s="62"/>
      <c r="D107" s="63" t="s">
        <v>12</v>
      </c>
      <c r="E107" s="63" t="s">
        <v>345</v>
      </c>
      <c r="F107" s="64" t="s">
        <v>488</v>
      </c>
      <c r="G107" s="65">
        <v>1</v>
      </c>
      <c r="H107" s="92" t="s">
        <v>456</v>
      </c>
      <c r="I107" s="65"/>
      <c r="J107" s="93">
        <v>300000</v>
      </c>
      <c r="K107" s="93">
        <f t="shared" si="3"/>
        <v>300000</v>
      </c>
      <c r="L107" s="22"/>
      <c r="M107" s="30"/>
      <c r="N107" s="111"/>
      <c r="O107" s="15"/>
    </row>
    <row r="108" spans="1:15" s="32" customFormat="1" x14ac:dyDescent="0.3">
      <c r="A108" s="60" t="s">
        <v>26</v>
      </c>
      <c r="B108" s="61" t="s">
        <v>180</v>
      </c>
      <c r="C108" s="62"/>
      <c r="D108" s="63" t="s">
        <v>0</v>
      </c>
      <c r="E108" s="63" t="s">
        <v>345</v>
      </c>
      <c r="F108" s="67" t="s">
        <v>310</v>
      </c>
      <c r="G108" s="65">
        <v>1</v>
      </c>
      <c r="H108" s="92" t="s">
        <v>456</v>
      </c>
      <c r="I108" s="65"/>
      <c r="J108" s="93">
        <v>60000</v>
      </c>
      <c r="K108" s="93">
        <f t="shared" si="3"/>
        <v>60000</v>
      </c>
      <c r="L108" s="22"/>
      <c r="M108" s="30"/>
      <c r="N108" s="111"/>
      <c r="O108" s="15"/>
    </row>
    <row r="109" spans="1:15" s="32" customFormat="1" x14ac:dyDescent="0.3">
      <c r="A109" s="60" t="s">
        <v>26</v>
      </c>
      <c r="B109" s="61" t="s">
        <v>180</v>
      </c>
      <c r="C109" s="62"/>
      <c r="D109" s="63" t="s">
        <v>12</v>
      </c>
      <c r="E109" s="63" t="s">
        <v>345</v>
      </c>
      <c r="F109" s="64" t="s">
        <v>316</v>
      </c>
      <c r="G109" s="65">
        <v>1</v>
      </c>
      <c r="H109" s="92" t="s">
        <v>456</v>
      </c>
      <c r="I109" s="65"/>
      <c r="J109" s="93">
        <v>250000</v>
      </c>
      <c r="K109" s="93">
        <f t="shared" si="3"/>
        <v>250000</v>
      </c>
      <c r="L109" s="22"/>
      <c r="M109" s="30"/>
      <c r="N109" s="111"/>
      <c r="O109" s="15"/>
    </row>
    <row r="110" spans="1:15" s="32" customFormat="1" x14ac:dyDescent="0.3">
      <c r="A110" s="60" t="s">
        <v>26</v>
      </c>
      <c r="B110" s="61" t="s">
        <v>180</v>
      </c>
      <c r="C110" s="62"/>
      <c r="D110" s="63" t="s">
        <v>12</v>
      </c>
      <c r="E110" s="63" t="s">
        <v>345</v>
      </c>
      <c r="F110" s="64" t="s">
        <v>342</v>
      </c>
      <c r="G110" s="65">
        <v>1</v>
      </c>
      <c r="H110" s="92" t="s">
        <v>456</v>
      </c>
      <c r="I110" s="65"/>
      <c r="J110" s="93">
        <v>100000</v>
      </c>
      <c r="K110" s="93">
        <f t="shared" si="3"/>
        <v>100000</v>
      </c>
      <c r="L110" s="22"/>
      <c r="M110" s="30"/>
      <c r="N110" s="111"/>
      <c r="O110" s="15"/>
    </row>
    <row r="111" spans="1:15" s="32" customFormat="1" x14ac:dyDescent="0.3">
      <c r="A111" s="60" t="s">
        <v>26</v>
      </c>
      <c r="B111" s="61" t="s">
        <v>180</v>
      </c>
      <c r="C111" s="62"/>
      <c r="D111" s="63" t="s">
        <v>351</v>
      </c>
      <c r="E111" s="63" t="s">
        <v>351</v>
      </c>
      <c r="F111" s="64" t="s">
        <v>357</v>
      </c>
      <c r="G111" s="65">
        <v>1</v>
      </c>
      <c r="H111" s="92" t="s">
        <v>456</v>
      </c>
      <c r="I111" s="65"/>
      <c r="J111" s="93">
        <v>1212000</v>
      </c>
      <c r="K111" s="93">
        <f t="shared" si="3"/>
        <v>1212000</v>
      </c>
      <c r="L111" s="22"/>
      <c r="M111" s="30"/>
      <c r="N111" s="111"/>
      <c r="O111" s="15"/>
    </row>
    <row r="112" spans="1:15" s="32" customFormat="1" x14ac:dyDescent="0.3">
      <c r="A112" s="60" t="s">
        <v>26</v>
      </c>
      <c r="B112" s="61" t="s">
        <v>180</v>
      </c>
      <c r="C112" s="62"/>
      <c r="D112" s="63" t="s">
        <v>351</v>
      </c>
      <c r="E112" s="63" t="s">
        <v>351</v>
      </c>
      <c r="F112" s="64" t="s">
        <v>355</v>
      </c>
      <c r="G112" s="65">
        <v>1</v>
      </c>
      <c r="H112" s="92" t="s">
        <v>456</v>
      </c>
      <c r="I112" s="65"/>
      <c r="J112" s="93">
        <v>202000</v>
      </c>
      <c r="K112" s="93">
        <f t="shared" ref="K112:K134" si="4">IF(G112=1,J112+J112*$C$633,IF(G112=2,J112+J112*$C$634,IF(G112=3,J112+J112*$C$635,IF(G112=4,J112+J112*$C$636,IF(G112=5,J112+J112*$C$637,IF(G112=6,J112+J112*$C$638))))))</f>
        <v>202000</v>
      </c>
      <c r="L112" s="22"/>
      <c r="M112" s="30"/>
      <c r="N112" s="111"/>
      <c r="O112" s="15"/>
    </row>
    <row r="113" spans="1:15" s="32" customFormat="1" x14ac:dyDescent="0.3">
      <c r="A113" s="60" t="s">
        <v>26</v>
      </c>
      <c r="B113" s="61" t="s">
        <v>180</v>
      </c>
      <c r="C113" s="62"/>
      <c r="D113" s="63" t="s">
        <v>12</v>
      </c>
      <c r="E113" s="63" t="s">
        <v>345</v>
      </c>
      <c r="F113" s="64" t="s">
        <v>343</v>
      </c>
      <c r="G113" s="65">
        <v>1</v>
      </c>
      <c r="H113" s="92" t="s">
        <v>456</v>
      </c>
      <c r="I113" s="65"/>
      <c r="J113" s="93">
        <v>15000</v>
      </c>
      <c r="K113" s="93">
        <f t="shared" si="4"/>
        <v>15000</v>
      </c>
      <c r="L113" s="22"/>
      <c r="M113" s="30"/>
      <c r="N113" s="111"/>
      <c r="O113" s="15"/>
    </row>
    <row r="114" spans="1:15" s="32" customFormat="1" x14ac:dyDescent="0.3">
      <c r="A114" s="60" t="s">
        <v>26</v>
      </c>
      <c r="B114" s="61" t="s">
        <v>180</v>
      </c>
      <c r="C114" s="62"/>
      <c r="D114" s="63" t="s">
        <v>12</v>
      </c>
      <c r="E114" s="63" t="s">
        <v>345</v>
      </c>
      <c r="F114" s="67" t="s">
        <v>317</v>
      </c>
      <c r="G114" s="65">
        <v>1</v>
      </c>
      <c r="H114" s="92" t="s">
        <v>456</v>
      </c>
      <c r="I114" s="65"/>
      <c r="J114" s="93">
        <v>500000</v>
      </c>
      <c r="K114" s="93">
        <f t="shared" si="4"/>
        <v>500000</v>
      </c>
      <c r="L114" s="22"/>
      <c r="M114" s="30"/>
      <c r="N114" s="111"/>
      <c r="O114" s="15"/>
    </row>
    <row r="115" spans="1:15" s="32" customFormat="1" x14ac:dyDescent="0.3">
      <c r="A115" s="60" t="s">
        <v>26</v>
      </c>
      <c r="B115" s="61" t="s">
        <v>180</v>
      </c>
      <c r="C115" s="62"/>
      <c r="D115" s="63" t="s">
        <v>12</v>
      </c>
      <c r="E115" s="63" t="s">
        <v>345</v>
      </c>
      <c r="F115" s="67" t="s">
        <v>365</v>
      </c>
      <c r="G115" s="65">
        <v>1</v>
      </c>
      <c r="H115" s="92" t="s">
        <v>456</v>
      </c>
      <c r="I115" s="65"/>
      <c r="J115" s="93">
        <v>200000</v>
      </c>
      <c r="K115" s="93">
        <f t="shared" si="4"/>
        <v>200000</v>
      </c>
      <c r="L115" s="22"/>
      <c r="M115" s="30"/>
      <c r="N115" s="111"/>
      <c r="O115" s="15"/>
    </row>
    <row r="116" spans="1:15" s="32" customFormat="1" x14ac:dyDescent="0.3">
      <c r="A116" s="60" t="s">
        <v>26</v>
      </c>
      <c r="B116" s="61" t="s">
        <v>180</v>
      </c>
      <c r="C116" s="62"/>
      <c r="D116" s="63" t="s">
        <v>12</v>
      </c>
      <c r="E116" s="63" t="s">
        <v>345</v>
      </c>
      <c r="F116" s="64" t="s">
        <v>318</v>
      </c>
      <c r="G116" s="65">
        <v>1</v>
      </c>
      <c r="H116" s="92" t="s">
        <v>456</v>
      </c>
      <c r="I116" s="65"/>
      <c r="J116" s="93">
        <v>100000</v>
      </c>
      <c r="K116" s="93">
        <f t="shared" si="4"/>
        <v>100000</v>
      </c>
      <c r="L116" s="22"/>
      <c r="M116" s="30"/>
      <c r="N116" s="111"/>
      <c r="O116" s="15"/>
    </row>
    <row r="117" spans="1:15" s="32" customFormat="1" x14ac:dyDescent="0.3">
      <c r="A117" s="60" t="s">
        <v>26</v>
      </c>
      <c r="B117" s="61" t="s">
        <v>180</v>
      </c>
      <c r="C117" s="62"/>
      <c r="D117" s="63" t="s">
        <v>12</v>
      </c>
      <c r="E117" s="63" t="s">
        <v>345</v>
      </c>
      <c r="F117" s="64" t="s">
        <v>489</v>
      </c>
      <c r="G117" s="65">
        <v>1</v>
      </c>
      <c r="H117" s="92" t="s">
        <v>456</v>
      </c>
      <c r="I117" s="65"/>
      <c r="J117" s="93">
        <v>100000</v>
      </c>
      <c r="K117" s="93">
        <f t="shared" si="4"/>
        <v>100000</v>
      </c>
      <c r="L117" s="22"/>
      <c r="M117" s="30"/>
      <c r="N117" s="111"/>
      <c r="O117" s="15"/>
    </row>
    <row r="118" spans="1:15" s="32" customFormat="1" x14ac:dyDescent="0.3">
      <c r="A118" s="60" t="s">
        <v>26</v>
      </c>
      <c r="B118" s="61" t="s">
        <v>180</v>
      </c>
      <c r="C118" s="62"/>
      <c r="D118" s="63" t="s">
        <v>0</v>
      </c>
      <c r="E118" s="63" t="s">
        <v>345</v>
      </c>
      <c r="F118" s="64" t="s">
        <v>312</v>
      </c>
      <c r="G118" s="65">
        <v>1</v>
      </c>
      <c r="H118" s="92" t="s">
        <v>456</v>
      </c>
      <c r="I118" s="65"/>
      <c r="J118" s="93">
        <v>75000</v>
      </c>
      <c r="K118" s="93">
        <f t="shared" si="4"/>
        <v>75000</v>
      </c>
      <c r="L118" s="22"/>
      <c r="M118" s="30"/>
      <c r="N118" s="111"/>
      <c r="O118" s="15"/>
    </row>
    <row r="119" spans="1:15" s="32" customFormat="1" x14ac:dyDescent="0.3">
      <c r="A119" s="60" t="s">
        <v>26</v>
      </c>
      <c r="B119" s="61" t="s">
        <v>180</v>
      </c>
      <c r="C119" s="62"/>
      <c r="D119" s="63" t="s">
        <v>351</v>
      </c>
      <c r="E119" s="63" t="s">
        <v>351</v>
      </c>
      <c r="F119" s="64" t="s">
        <v>359</v>
      </c>
      <c r="G119" s="65">
        <v>1</v>
      </c>
      <c r="H119" s="92" t="s">
        <v>456</v>
      </c>
      <c r="I119" s="65"/>
      <c r="J119" s="93">
        <v>8098375</v>
      </c>
      <c r="K119" s="93">
        <f t="shared" si="4"/>
        <v>8098375</v>
      </c>
      <c r="L119" s="22"/>
      <c r="M119" s="30"/>
      <c r="N119" s="111"/>
      <c r="O119" s="15"/>
    </row>
    <row r="120" spans="1:15" s="32" customFormat="1" x14ac:dyDescent="0.3">
      <c r="A120" s="60" t="s">
        <v>26</v>
      </c>
      <c r="B120" s="61" t="s">
        <v>180</v>
      </c>
      <c r="C120" s="62"/>
      <c r="D120" s="63" t="s">
        <v>351</v>
      </c>
      <c r="E120" s="63" t="s">
        <v>351</v>
      </c>
      <c r="F120" s="64" t="s">
        <v>358</v>
      </c>
      <c r="G120" s="65">
        <v>1</v>
      </c>
      <c r="H120" s="92" t="s">
        <v>456</v>
      </c>
      <c r="I120" s="65"/>
      <c r="J120" s="93">
        <v>820000</v>
      </c>
      <c r="K120" s="93">
        <f t="shared" si="4"/>
        <v>820000</v>
      </c>
      <c r="L120" s="22"/>
      <c r="M120" s="30"/>
      <c r="N120" s="111"/>
      <c r="O120" s="15"/>
    </row>
    <row r="121" spans="1:15" s="32" customFormat="1" x14ac:dyDescent="0.3">
      <c r="A121" s="17" t="s">
        <v>26</v>
      </c>
      <c r="B121" s="21" t="s">
        <v>180</v>
      </c>
      <c r="C121" s="18"/>
      <c r="D121" s="19" t="s">
        <v>213</v>
      </c>
      <c r="E121" s="19" t="s">
        <v>213</v>
      </c>
      <c r="F121" s="23" t="s">
        <v>215</v>
      </c>
      <c r="G121" s="20">
        <v>1</v>
      </c>
      <c r="H121" s="92" t="s">
        <v>456</v>
      </c>
      <c r="I121" s="20"/>
      <c r="J121" s="93">
        <v>2200000</v>
      </c>
      <c r="K121" s="93">
        <f t="shared" si="4"/>
        <v>2200000</v>
      </c>
      <c r="L121" s="22"/>
      <c r="M121" s="30"/>
      <c r="N121" s="111" t="s">
        <v>419</v>
      </c>
      <c r="O121" s="15"/>
    </row>
    <row r="122" spans="1:15" s="32" customFormat="1" ht="24.6" x14ac:dyDescent="0.3">
      <c r="A122" s="60" t="s">
        <v>26</v>
      </c>
      <c r="B122" s="61" t="s">
        <v>180</v>
      </c>
      <c r="C122" s="62"/>
      <c r="D122" s="63" t="s">
        <v>213</v>
      </c>
      <c r="E122" s="63" t="s">
        <v>213</v>
      </c>
      <c r="F122" s="64" t="s">
        <v>217</v>
      </c>
      <c r="G122" s="65">
        <v>1</v>
      </c>
      <c r="H122" s="92" t="s">
        <v>456</v>
      </c>
      <c r="I122" s="65"/>
      <c r="J122" s="66">
        <v>735000</v>
      </c>
      <c r="K122" s="66">
        <f t="shared" si="4"/>
        <v>735000</v>
      </c>
      <c r="L122" s="22"/>
      <c r="M122" s="30"/>
      <c r="N122" s="111"/>
      <c r="O122" s="15"/>
    </row>
    <row r="123" spans="1:15" s="32" customFormat="1" x14ac:dyDescent="0.3">
      <c r="A123" s="60" t="s">
        <v>26</v>
      </c>
      <c r="B123" s="61" t="s">
        <v>180</v>
      </c>
      <c r="C123" s="62"/>
      <c r="D123" s="63" t="s">
        <v>351</v>
      </c>
      <c r="E123" s="63" t="s">
        <v>351</v>
      </c>
      <c r="F123" s="64" t="s">
        <v>356</v>
      </c>
      <c r="G123" s="65">
        <v>1</v>
      </c>
      <c r="H123" s="92" t="s">
        <v>456</v>
      </c>
      <c r="I123" s="65"/>
      <c r="J123" s="93">
        <v>4200000</v>
      </c>
      <c r="K123" s="93">
        <f t="shared" si="4"/>
        <v>4200000</v>
      </c>
      <c r="L123" s="22"/>
      <c r="M123" s="30"/>
      <c r="N123" s="111"/>
      <c r="O123" s="15"/>
    </row>
    <row r="124" spans="1:15" s="32" customFormat="1" x14ac:dyDescent="0.3">
      <c r="A124" s="60" t="s">
        <v>33</v>
      </c>
      <c r="B124" s="61" t="s">
        <v>126</v>
      </c>
      <c r="C124" s="62">
        <v>2008</v>
      </c>
      <c r="D124" s="63" t="s">
        <v>12</v>
      </c>
      <c r="E124" s="63" t="s">
        <v>344</v>
      </c>
      <c r="F124" s="64" t="s">
        <v>294</v>
      </c>
      <c r="G124" s="65">
        <v>1</v>
      </c>
      <c r="H124" s="92" t="s">
        <v>456</v>
      </c>
      <c r="I124" s="65"/>
      <c r="J124" s="93">
        <v>655000</v>
      </c>
      <c r="K124" s="93">
        <f t="shared" si="4"/>
        <v>655000</v>
      </c>
      <c r="L124" s="22"/>
      <c r="M124" s="30" t="s">
        <v>436</v>
      </c>
      <c r="N124" s="111" t="s">
        <v>465</v>
      </c>
      <c r="O124" s="15"/>
    </row>
    <row r="125" spans="1:15" s="32" customFormat="1" x14ac:dyDescent="0.3">
      <c r="A125" s="24" t="s">
        <v>36</v>
      </c>
      <c r="B125" s="25" t="s">
        <v>156</v>
      </c>
      <c r="C125" s="26">
        <v>1973</v>
      </c>
      <c r="D125" s="27" t="s">
        <v>0</v>
      </c>
      <c r="E125" s="27" t="s">
        <v>345</v>
      </c>
      <c r="F125" s="28" t="s">
        <v>289</v>
      </c>
      <c r="G125" s="29">
        <v>1</v>
      </c>
      <c r="H125" s="92" t="s">
        <v>456</v>
      </c>
      <c r="I125" s="29" t="s">
        <v>459</v>
      </c>
      <c r="J125" s="30">
        <v>25000</v>
      </c>
      <c r="K125" s="30">
        <f t="shared" si="4"/>
        <v>25000</v>
      </c>
      <c r="L125" s="22"/>
      <c r="M125" s="30" t="s">
        <v>421</v>
      </c>
      <c r="N125" s="111"/>
      <c r="O125" s="15"/>
    </row>
    <row r="126" spans="1:15" s="32" customFormat="1" x14ac:dyDescent="0.3">
      <c r="A126" s="24" t="s">
        <v>46</v>
      </c>
      <c r="B126" s="25" t="s">
        <v>114</v>
      </c>
      <c r="C126" s="26">
        <v>2000</v>
      </c>
      <c r="D126" s="27" t="s">
        <v>87</v>
      </c>
      <c r="E126" s="27" t="s">
        <v>344</v>
      </c>
      <c r="F126" s="28" t="s">
        <v>287</v>
      </c>
      <c r="G126" s="29">
        <v>1</v>
      </c>
      <c r="H126" s="92" t="s">
        <v>456</v>
      </c>
      <c r="I126" s="29"/>
      <c r="J126" s="30">
        <f>2040015-750000</f>
        <v>1290015</v>
      </c>
      <c r="K126" s="22">
        <f t="shared" si="4"/>
        <v>1290015</v>
      </c>
      <c r="L126" s="22"/>
      <c r="M126" s="30" t="s">
        <v>437</v>
      </c>
      <c r="N126" s="111"/>
      <c r="O126" s="15"/>
    </row>
    <row r="127" spans="1:15" s="32" customFormat="1" x14ac:dyDescent="0.3">
      <c r="A127" s="24" t="s">
        <v>42</v>
      </c>
      <c r="B127" s="25" t="s">
        <v>159</v>
      </c>
      <c r="C127" s="26">
        <v>1973</v>
      </c>
      <c r="D127" s="27" t="s">
        <v>12</v>
      </c>
      <c r="E127" s="27" t="s">
        <v>345</v>
      </c>
      <c r="F127" s="28" t="s">
        <v>396</v>
      </c>
      <c r="G127" s="29">
        <v>1</v>
      </c>
      <c r="H127" s="92" t="s">
        <v>456</v>
      </c>
      <c r="I127" s="29"/>
      <c r="J127" s="30">
        <v>160000</v>
      </c>
      <c r="K127" s="30">
        <f t="shared" si="4"/>
        <v>160000</v>
      </c>
      <c r="L127" s="22"/>
      <c r="M127" s="30"/>
      <c r="N127" s="111"/>
      <c r="O127" s="15"/>
    </row>
    <row r="128" spans="1:15" s="32" customFormat="1" x14ac:dyDescent="0.3">
      <c r="A128" s="48" t="s">
        <v>30</v>
      </c>
      <c r="B128" s="49" t="s">
        <v>151</v>
      </c>
      <c r="C128" s="50">
        <v>1989</v>
      </c>
      <c r="D128" s="51" t="s">
        <v>12</v>
      </c>
      <c r="E128" s="51" t="s">
        <v>344</v>
      </c>
      <c r="F128" s="52" t="s">
        <v>294</v>
      </c>
      <c r="G128" s="53">
        <v>1</v>
      </c>
      <c r="H128" s="90" t="s">
        <v>456</v>
      </c>
      <c r="I128" s="53"/>
      <c r="J128" s="54">
        <v>390000</v>
      </c>
      <c r="K128" s="54">
        <f t="shared" si="4"/>
        <v>390000</v>
      </c>
      <c r="L128" s="22"/>
      <c r="M128" s="30"/>
      <c r="N128" s="111" t="s">
        <v>493</v>
      </c>
      <c r="O128" s="15"/>
    </row>
    <row r="129" spans="1:15" s="32" customFormat="1" x14ac:dyDescent="0.3">
      <c r="A129" s="24" t="s">
        <v>47</v>
      </c>
      <c r="B129" s="25" t="s">
        <v>166</v>
      </c>
      <c r="C129" s="26">
        <v>1982</v>
      </c>
      <c r="D129" s="27" t="s">
        <v>12</v>
      </c>
      <c r="E129" s="27" t="s">
        <v>345</v>
      </c>
      <c r="F129" s="28" t="s">
        <v>203</v>
      </c>
      <c r="G129" s="29">
        <v>1</v>
      </c>
      <c r="H129" s="92" t="s">
        <v>456</v>
      </c>
      <c r="I129" s="29"/>
      <c r="J129" s="30">
        <v>500000</v>
      </c>
      <c r="K129" s="22">
        <f t="shared" si="4"/>
        <v>500000</v>
      </c>
      <c r="L129" s="22"/>
      <c r="M129" s="30"/>
      <c r="N129" s="111"/>
      <c r="O129" s="15"/>
    </row>
    <row r="130" spans="1:15" s="32" customFormat="1" x14ac:dyDescent="0.3">
      <c r="A130" s="24" t="s">
        <v>56</v>
      </c>
      <c r="B130" s="25" t="s">
        <v>163</v>
      </c>
      <c r="C130" s="26">
        <v>1977</v>
      </c>
      <c r="D130" s="27" t="s">
        <v>12</v>
      </c>
      <c r="E130" s="27" t="s">
        <v>345</v>
      </c>
      <c r="F130" s="28" t="s">
        <v>203</v>
      </c>
      <c r="G130" s="29">
        <v>1</v>
      </c>
      <c r="H130" s="92" t="s">
        <v>456</v>
      </c>
      <c r="I130" s="29"/>
      <c r="J130" s="30">
        <v>900000</v>
      </c>
      <c r="K130" s="30">
        <f t="shared" si="4"/>
        <v>900000</v>
      </c>
      <c r="L130" s="22"/>
      <c r="M130" s="30"/>
      <c r="N130" s="111"/>
      <c r="O130" s="15"/>
    </row>
    <row r="131" spans="1:15" s="32" customFormat="1" x14ac:dyDescent="0.3">
      <c r="A131" s="17" t="s">
        <v>71</v>
      </c>
      <c r="B131" s="21" t="s">
        <v>129</v>
      </c>
      <c r="C131" s="18">
        <v>1926</v>
      </c>
      <c r="D131" s="19" t="s">
        <v>12</v>
      </c>
      <c r="E131" s="27" t="s">
        <v>344</v>
      </c>
      <c r="F131" s="23" t="s">
        <v>193</v>
      </c>
      <c r="G131" s="20">
        <v>1</v>
      </c>
      <c r="H131" s="92" t="s">
        <v>456</v>
      </c>
      <c r="I131" s="20"/>
      <c r="J131" s="22">
        <v>1750000</v>
      </c>
      <c r="K131" s="22">
        <f t="shared" si="4"/>
        <v>1750000</v>
      </c>
      <c r="L131" s="22"/>
      <c r="M131" s="30" t="s">
        <v>469</v>
      </c>
      <c r="N131" s="111" t="s">
        <v>470</v>
      </c>
      <c r="O131" s="15"/>
    </row>
    <row r="132" spans="1:15" s="32" customFormat="1" x14ac:dyDescent="0.3">
      <c r="A132" s="17" t="s">
        <v>71</v>
      </c>
      <c r="B132" s="21" t="s">
        <v>129</v>
      </c>
      <c r="C132" s="18">
        <v>1926</v>
      </c>
      <c r="D132" s="19" t="s">
        <v>12</v>
      </c>
      <c r="E132" s="27" t="s">
        <v>344</v>
      </c>
      <c r="F132" s="23" t="s">
        <v>361</v>
      </c>
      <c r="G132" s="29">
        <v>2</v>
      </c>
      <c r="H132" s="92" t="s">
        <v>456</v>
      </c>
      <c r="I132" s="29"/>
      <c r="J132" s="22">
        <v>1000000</v>
      </c>
      <c r="K132" s="22">
        <f t="shared" si="4"/>
        <v>1044500</v>
      </c>
      <c r="L132" s="22"/>
      <c r="M132" s="30"/>
      <c r="N132" s="111" t="s">
        <v>492</v>
      </c>
      <c r="O132" s="15"/>
    </row>
    <row r="133" spans="1:15" s="32" customFormat="1" x14ac:dyDescent="0.3">
      <c r="A133" s="24" t="s">
        <v>60</v>
      </c>
      <c r="B133" s="25" t="s">
        <v>154</v>
      </c>
      <c r="C133" s="26">
        <v>1990</v>
      </c>
      <c r="D133" s="27" t="s">
        <v>87</v>
      </c>
      <c r="E133" s="27" t="s">
        <v>344</v>
      </c>
      <c r="F133" s="28" t="s">
        <v>257</v>
      </c>
      <c r="G133" s="29">
        <v>1</v>
      </c>
      <c r="H133" s="92" t="s">
        <v>456</v>
      </c>
      <c r="I133" s="29"/>
      <c r="J133" s="30">
        <v>1000000</v>
      </c>
      <c r="K133" s="22">
        <f t="shared" si="4"/>
        <v>1000000</v>
      </c>
      <c r="L133" s="22"/>
      <c r="M133" s="93" t="s">
        <v>437</v>
      </c>
      <c r="N133" s="111"/>
      <c r="O133" s="15"/>
    </row>
    <row r="134" spans="1:15" s="32" customFormat="1" x14ac:dyDescent="0.3">
      <c r="A134" s="60" t="s">
        <v>60</v>
      </c>
      <c r="B134" s="61" t="s">
        <v>154</v>
      </c>
      <c r="C134" s="62">
        <v>1990</v>
      </c>
      <c r="D134" s="63" t="s">
        <v>0</v>
      </c>
      <c r="E134" s="63" t="s">
        <v>344</v>
      </c>
      <c r="F134" s="64" t="s">
        <v>326</v>
      </c>
      <c r="G134" s="65">
        <v>1</v>
      </c>
      <c r="H134" s="92" t="s">
        <v>456</v>
      </c>
      <c r="I134" s="65"/>
      <c r="J134" s="93">
        <v>350000</v>
      </c>
      <c r="K134" s="93">
        <f t="shared" si="4"/>
        <v>350000</v>
      </c>
      <c r="L134" s="22"/>
      <c r="M134" s="30" t="s">
        <v>445</v>
      </c>
      <c r="N134" s="111"/>
      <c r="O134" s="15"/>
    </row>
    <row r="135" spans="1:15" s="32" customFormat="1" x14ac:dyDescent="0.3">
      <c r="A135" s="24" t="s">
        <v>65</v>
      </c>
      <c r="B135" s="25" t="s">
        <v>144</v>
      </c>
      <c r="C135" s="26">
        <v>1972</v>
      </c>
      <c r="D135" s="27" t="s">
        <v>12</v>
      </c>
      <c r="E135" s="27" t="s">
        <v>344</v>
      </c>
      <c r="F135" s="28" t="s">
        <v>208</v>
      </c>
      <c r="G135" s="29">
        <v>1</v>
      </c>
      <c r="H135" s="88" t="s">
        <v>456</v>
      </c>
      <c r="I135" s="29"/>
      <c r="J135" s="93">
        <v>6500000</v>
      </c>
      <c r="K135" s="93">
        <v>6500000</v>
      </c>
      <c r="L135" s="22"/>
      <c r="M135" s="30" t="s">
        <v>437</v>
      </c>
      <c r="N135" s="112"/>
      <c r="O135" s="15"/>
    </row>
    <row r="136" spans="1:15" s="32" customFormat="1" x14ac:dyDescent="0.3">
      <c r="A136" s="24" t="s">
        <v>65</v>
      </c>
      <c r="B136" s="25" t="s">
        <v>144</v>
      </c>
      <c r="C136" s="26">
        <v>1972</v>
      </c>
      <c r="D136" s="27" t="s">
        <v>12</v>
      </c>
      <c r="E136" s="27" t="s">
        <v>344</v>
      </c>
      <c r="F136" s="28" t="s">
        <v>294</v>
      </c>
      <c r="G136" s="29">
        <v>1</v>
      </c>
      <c r="H136" s="88" t="s">
        <v>456</v>
      </c>
      <c r="I136" s="29"/>
      <c r="J136" s="30">
        <v>432000</v>
      </c>
      <c r="K136" s="22">
        <f t="shared" ref="K136:K167" si="5">IF(G136=1,J136+J136*$C$633,IF(G136=2,J136+J136*$C$634,IF(G136=3,J136+J136*$C$635,IF(G136=4,J136+J136*$C$636,IF(G136=5,J136+J136*$C$637,IF(G136=6,J136+J136*$C$638))))))</f>
        <v>432000</v>
      </c>
      <c r="L136" s="22"/>
      <c r="M136" s="30" t="s">
        <v>437</v>
      </c>
      <c r="N136" s="112"/>
      <c r="O136" s="15"/>
    </row>
    <row r="137" spans="1:15" s="32" customFormat="1" x14ac:dyDescent="0.3">
      <c r="A137" s="17" t="s">
        <v>70</v>
      </c>
      <c r="B137" s="21" t="s">
        <v>157</v>
      </c>
      <c r="C137" s="18">
        <v>1973</v>
      </c>
      <c r="D137" s="19" t="s">
        <v>12</v>
      </c>
      <c r="E137" s="27" t="s">
        <v>345</v>
      </c>
      <c r="F137" s="23" t="s">
        <v>203</v>
      </c>
      <c r="G137" s="20">
        <v>1</v>
      </c>
      <c r="H137" s="92" t="s">
        <v>456</v>
      </c>
      <c r="I137" s="20"/>
      <c r="J137" s="22">
        <v>300000</v>
      </c>
      <c r="K137" s="22">
        <f t="shared" si="5"/>
        <v>300000</v>
      </c>
      <c r="L137" s="22"/>
      <c r="M137" s="30"/>
      <c r="N137" s="114" t="s">
        <v>490</v>
      </c>
      <c r="O137" s="15"/>
    </row>
    <row r="138" spans="1:15" s="32" customFormat="1" x14ac:dyDescent="0.3">
      <c r="A138" s="97" t="s">
        <v>75</v>
      </c>
      <c r="B138" s="98" t="s">
        <v>177</v>
      </c>
      <c r="C138" s="99">
        <v>1979</v>
      </c>
      <c r="D138" s="100" t="s">
        <v>12</v>
      </c>
      <c r="E138" s="100" t="s">
        <v>344</v>
      </c>
      <c r="F138" s="101" t="s">
        <v>407</v>
      </c>
      <c r="G138" s="102">
        <v>1</v>
      </c>
      <c r="H138" s="92" t="s">
        <v>456</v>
      </c>
      <c r="I138" s="102"/>
      <c r="J138" s="93">
        <v>170000</v>
      </c>
      <c r="K138" s="93">
        <f t="shared" si="5"/>
        <v>170000</v>
      </c>
      <c r="L138" s="22"/>
      <c r="M138" s="30"/>
      <c r="N138" s="112" t="s">
        <v>434</v>
      </c>
      <c r="O138" s="15"/>
    </row>
    <row r="139" spans="1:15" s="32" customFormat="1" x14ac:dyDescent="0.3">
      <c r="A139" s="97" t="s">
        <v>408</v>
      </c>
      <c r="B139" s="98" t="s">
        <v>406</v>
      </c>
      <c r="C139" s="99"/>
      <c r="D139" s="100" t="s">
        <v>12</v>
      </c>
      <c r="E139" s="100" t="s">
        <v>344</v>
      </c>
      <c r="F139" s="101" t="s">
        <v>407</v>
      </c>
      <c r="G139" s="102">
        <v>1</v>
      </c>
      <c r="H139" s="92" t="s">
        <v>456</v>
      </c>
      <c r="I139" s="102"/>
      <c r="J139" s="93">
        <v>80000</v>
      </c>
      <c r="K139" s="93">
        <f t="shared" si="5"/>
        <v>80000</v>
      </c>
      <c r="L139" s="22"/>
      <c r="M139" s="30"/>
      <c r="N139" s="112" t="s">
        <v>409</v>
      </c>
      <c r="O139" s="15"/>
    </row>
    <row r="140" spans="1:15" s="32" customFormat="1" x14ac:dyDescent="0.3">
      <c r="A140" s="97" t="s">
        <v>26</v>
      </c>
      <c r="B140" s="98" t="s">
        <v>178</v>
      </c>
      <c r="C140" s="99"/>
      <c r="D140" s="100" t="s">
        <v>12</v>
      </c>
      <c r="E140" s="100" t="s">
        <v>344</v>
      </c>
      <c r="F140" s="101" t="s">
        <v>477</v>
      </c>
      <c r="G140" s="102">
        <v>1</v>
      </c>
      <c r="H140" s="92" t="s">
        <v>456</v>
      </c>
      <c r="I140" s="102"/>
      <c r="J140" s="93">
        <v>150000</v>
      </c>
      <c r="K140" s="93">
        <f t="shared" si="5"/>
        <v>150000</v>
      </c>
      <c r="L140" s="22"/>
      <c r="M140" s="30"/>
      <c r="N140" s="112" t="s">
        <v>478</v>
      </c>
      <c r="O140" s="15"/>
    </row>
    <row r="141" spans="1:15" s="32" customFormat="1" x14ac:dyDescent="0.3">
      <c r="A141" s="97" t="s">
        <v>83</v>
      </c>
      <c r="B141" s="98" t="s">
        <v>108</v>
      </c>
      <c r="C141" s="99">
        <v>1998</v>
      </c>
      <c r="D141" s="100" t="s">
        <v>12</v>
      </c>
      <c r="E141" s="100" t="s">
        <v>344</v>
      </c>
      <c r="F141" s="101" t="s">
        <v>479</v>
      </c>
      <c r="G141" s="102">
        <v>1</v>
      </c>
      <c r="H141" s="92" t="s">
        <v>456</v>
      </c>
      <c r="I141" s="102"/>
      <c r="J141" s="93">
        <v>0</v>
      </c>
      <c r="K141" s="93">
        <f t="shared" si="5"/>
        <v>0</v>
      </c>
      <c r="L141" s="22"/>
      <c r="M141" s="30"/>
      <c r="N141" s="112"/>
      <c r="O141" s="15"/>
    </row>
    <row r="142" spans="1:15" s="32" customFormat="1" x14ac:dyDescent="0.3">
      <c r="A142" s="17" t="s">
        <v>83</v>
      </c>
      <c r="B142" s="21" t="s">
        <v>108</v>
      </c>
      <c r="C142" s="18">
        <v>1998</v>
      </c>
      <c r="D142" s="19" t="s">
        <v>0</v>
      </c>
      <c r="E142" s="19" t="s">
        <v>345</v>
      </c>
      <c r="F142" s="23" t="s">
        <v>284</v>
      </c>
      <c r="G142" s="20">
        <v>1</v>
      </c>
      <c r="H142" s="92" t="s">
        <v>456</v>
      </c>
      <c r="I142" s="20"/>
      <c r="J142" s="22">
        <v>150000</v>
      </c>
      <c r="K142" s="22">
        <f t="shared" si="5"/>
        <v>150000</v>
      </c>
      <c r="L142" s="22"/>
      <c r="M142" s="30"/>
      <c r="N142" s="112"/>
      <c r="O142" s="15"/>
    </row>
    <row r="143" spans="1:15" s="32" customFormat="1" x14ac:dyDescent="0.3">
      <c r="A143" s="60" t="s">
        <v>84</v>
      </c>
      <c r="B143" s="61" t="s">
        <v>123</v>
      </c>
      <c r="C143" s="62">
        <v>2006</v>
      </c>
      <c r="D143" s="63" t="s">
        <v>0</v>
      </c>
      <c r="E143" s="63" t="s">
        <v>345</v>
      </c>
      <c r="F143" s="64" t="s">
        <v>186</v>
      </c>
      <c r="G143" s="65">
        <v>1</v>
      </c>
      <c r="H143" s="92" t="s">
        <v>456</v>
      </c>
      <c r="I143" s="65"/>
      <c r="J143" s="93">
        <v>110000</v>
      </c>
      <c r="K143" s="93">
        <f t="shared" si="5"/>
        <v>110000</v>
      </c>
      <c r="L143" s="22"/>
      <c r="M143" s="30" t="s">
        <v>457</v>
      </c>
      <c r="N143" s="112"/>
      <c r="O143" s="15"/>
    </row>
    <row r="144" spans="1:15" s="32" customFormat="1" x14ac:dyDescent="0.3">
      <c r="A144" s="24" t="s">
        <v>84</v>
      </c>
      <c r="B144" s="25" t="s">
        <v>123</v>
      </c>
      <c r="C144" s="26">
        <v>2006</v>
      </c>
      <c r="D144" s="27" t="s">
        <v>12</v>
      </c>
      <c r="E144" s="27" t="s">
        <v>344</v>
      </c>
      <c r="F144" s="28" t="s">
        <v>364</v>
      </c>
      <c r="G144" s="29">
        <v>1</v>
      </c>
      <c r="H144" s="92" t="s">
        <v>456</v>
      </c>
      <c r="I144" s="29"/>
      <c r="J144" s="30">
        <v>125000</v>
      </c>
      <c r="K144" s="30">
        <f t="shared" si="5"/>
        <v>125000</v>
      </c>
      <c r="L144" s="22"/>
      <c r="M144" s="30"/>
      <c r="N144" s="112" t="s">
        <v>420</v>
      </c>
      <c r="O144" s="15"/>
    </row>
    <row r="145" spans="1:15" s="32" customFormat="1" x14ac:dyDescent="0.3">
      <c r="A145" s="17" t="s">
        <v>59</v>
      </c>
      <c r="B145" s="21" t="s">
        <v>164</v>
      </c>
      <c r="C145" s="18">
        <v>1977</v>
      </c>
      <c r="D145" s="19" t="s">
        <v>12</v>
      </c>
      <c r="E145" s="27" t="s">
        <v>344</v>
      </c>
      <c r="F145" s="23" t="s">
        <v>258</v>
      </c>
      <c r="G145" s="20">
        <v>1</v>
      </c>
      <c r="H145" s="92" t="s">
        <v>473</v>
      </c>
      <c r="I145" s="20"/>
      <c r="J145" s="30">
        <v>2200000</v>
      </c>
      <c r="K145" s="22">
        <f t="shared" si="5"/>
        <v>2200000</v>
      </c>
      <c r="L145" s="22"/>
      <c r="M145" s="30" t="s">
        <v>445</v>
      </c>
      <c r="N145" s="115" t="s">
        <v>474</v>
      </c>
      <c r="O145" s="15"/>
    </row>
    <row r="146" spans="1:15" s="32" customFormat="1" x14ac:dyDescent="0.3">
      <c r="A146" s="60" t="s">
        <v>40</v>
      </c>
      <c r="B146" s="61" t="s">
        <v>142</v>
      </c>
      <c r="C146" s="62">
        <v>1971</v>
      </c>
      <c r="D146" s="63" t="s">
        <v>12</v>
      </c>
      <c r="E146" s="63" t="s">
        <v>344</v>
      </c>
      <c r="F146" s="64" t="s">
        <v>248</v>
      </c>
      <c r="G146" s="65">
        <v>1</v>
      </c>
      <c r="H146" s="86" t="s">
        <v>459</v>
      </c>
      <c r="I146" s="65"/>
      <c r="J146" s="66">
        <v>650000</v>
      </c>
      <c r="K146" s="66">
        <f t="shared" si="5"/>
        <v>650000</v>
      </c>
      <c r="L146" s="22"/>
      <c r="M146" s="30" t="s">
        <v>421</v>
      </c>
      <c r="N146" s="111"/>
      <c r="O146" s="15"/>
    </row>
    <row r="147" spans="1:15" s="32" customFormat="1" x14ac:dyDescent="0.3">
      <c r="A147" s="24" t="s">
        <v>14</v>
      </c>
      <c r="B147" s="25" t="s">
        <v>160</v>
      </c>
      <c r="C147" s="26">
        <v>1973</v>
      </c>
      <c r="D147" s="27" t="s">
        <v>12</v>
      </c>
      <c r="E147" s="27" t="s">
        <v>345</v>
      </c>
      <c r="F147" s="28" t="s">
        <v>232</v>
      </c>
      <c r="G147" s="29">
        <v>1</v>
      </c>
      <c r="H147" s="88"/>
      <c r="I147" s="29"/>
      <c r="J147" s="30">
        <v>100000</v>
      </c>
      <c r="K147" s="22">
        <f t="shared" si="5"/>
        <v>100000</v>
      </c>
      <c r="L147" s="22"/>
      <c r="M147" s="30" t="s">
        <v>448</v>
      </c>
      <c r="N147" s="111"/>
      <c r="O147" s="15"/>
    </row>
    <row r="148" spans="1:15" s="32" customFormat="1" x14ac:dyDescent="0.3">
      <c r="A148" s="48" t="s">
        <v>14</v>
      </c>
      <c r="B148" s="49" t="s">
        <v>160</v>
      </c>
      <c r="C148" s="50">
        <v>1973</v>
      </c>
      <c r="D148" s="51" t="s">
        <v>12</v>
      </c>
      <c r="E148" s="51" t="s">
        <v>344</v>
      </c>
      <c r="F148" s="52" t="s">
        <v>281</v>
      </c>
      <c r="G148" s="53">
        <v>2</v>
      </c>
      <c r="H148" s="90"/>
      <c r="I148" s="53"/>
      <c r="J148" s="54">
        <v>8500000</v>
      </c>
      <c r="K148" s="54">
        <f t="shared" si="5"/>
        <v>8878250</v>
      </c>
      <c r="L148" s="22"/>
      <c r="M148" s="30"/>
      <c r="N148" s="112"/>
      <c r="O148" s="15"/>
    </row>
    <row r="149" spans="1:15" s="32" customFormat="1" x14ac:dyDescent="0.3">
      <c r="A149" s="48" t="s">
        <v>14</v>
      </c>
      <c r="B149" s="49" t="s">
        <v>160</v>
      </c>
      <c r="C149" s="50">
        <v>1973</v>
      </c>
      <c r="D149" s="51" t="s">
        <v>91</v>
      </c>
      <c r="E149" s="51" t="s">
        <v>91</v>
      </c>
      <c r="F149" s="52" t="s">
        <v>363</v>
      </c>
      <c r="G149" s="53">
        <v>2</v>
      </c>
      <c r="H149" s="90"/>
      <c r="I149" s="53"/>
      <c r="J149" s="54">
        <v>425000</v>
      </c>
      <c r="K149" s="54">
        <f t="shared" si="5"/>
        <v>443912.5</v>
      </c>
      <c r="L149" s="22"/>
      <c r="M149" s="30"/>
      <c r="N149" s="113"/>
      <c r="O149" s="15"/>
    </row>
    <row r="150" spans="1:15" s="32" customFormat="1" x14ac:dyDescent="0.3">
      <c r="A150" s="24" t="s">
        <v>14</v>
      </c>
      <c r="B150" s="25" t="s">
        <v>160</v>
      </c>
      <c r="C150" s="26">
        <v>1973</v>
      </c>
      <c r="D150" s="27" t="s">
        <v>87</v>
      </c>
      <c r="E150" s="27" t="s">
        <v>87</v>
      </c>
      <c r="F150" s="28" t="s">
        <v>249</v>
      </c>
      <c r="G150" s="29">
        <v>3</v>
      </c>
      <c r="H150" s="88"/>
      <c r="I150" s="29"/>
      <c r="J150" s="30">
        <v>66853</v>
      </c>
      <c r="K150" s="22">
        <f t="shared" si="5"/>
        <v>72929.937699999995</v>
      </c>
      <c r="L150" s="22"/>
      <c r="M150" s="30"/>
      <c r="N150" s="111"/>
      <c r="O150" s="15"/>
    </row>
    <row r="151" spans="1:15" s="32" customFormat="1" x14ac:dyDescent="0.3">
      <c r="A151" s="24" t="s">
        <v>14</v>
      </c>
      <c r="B151" s="25" t="s">
        <v>160</v>
      </c>
      <c r="C151" s="26">
        <v>1973</v>
      </c>
      <c r="D151" s="27" t="s">
        <v>87</v>
      </c>
      <c r="E151" s="27" t="s">
        <v>344</v>
      </c>
      <c r="F151" s="28" t="s">
        <v>1</v>
      </c>
      <c r="G151" s="29">
        <v>3</v>
      </c>
      <c r="H151" s="88"/>
      <c r="I151" s="29"/>
      <c r="J151" s="30">
        <v>315497</v>
      </c>
      <c r="K151" s="22">
        <f t="shared" si="5"/>
        <v>344175.67729999998</v>
      </c>
      <c r="L151" s="22"/>
      <c r="M151" s="30"/>
      <c r="N151" s="113"/>
      <c r="O151" s="15"/>
    </row>
    <row r="152" spans="1:15" s="32" customFormat="1" x14ac:dyDescent="0.3">
      <c r="A152" s="24" t="s">
        <v>14</v>
      </c>
      <c r="B152" s="25" t="s">
        <v>160</v>
      </c>
      <c r="C152" s="26">
        <v>1973</v>
      </c>
      <c r="D152" s="27" t="s">
        <v>13</v>
      </c>
      <c r="E152" s="27" t="s">
        <v>344</v>
      </c>
      <c r="F152" s="28" t="s">
        <v>184</v>
      </c>
      <c r="G152" s="29">
        <v>6</v>
      </c>
      <c r="H152" s="88"/>
      <c r="I152" s="29"/>
      <c r="J152" s="30">
        <v>114696</v>
      </c>
      <c r="K152" s="22">
        <f t="shared" si="5"/>
        <v>142578.59760000001</v>
      </c>
      <c r="L152" s="22"/>
      <c r="M152" s="30"/>
      <c r="N152" s="111"/>
      <c r="O152" s="15"/>
    </row>
    <row r="153" spans="1:15" s="32" customFormat="1" x14ac:dyDescent="0.3">
      <c r="A153" s="24" t="s">
        <v>15</v>
      </c>
      <c r="B153" s="25" t="s">
        <v>132</v>
      </c>
      <c r="C153" s="26">
        <v>2009</v>
      </c>
      <c r="D153" s="27" t="s">
        <v>0</v>
      </c>
      <c r="E153" s="19" t="s">
        <v>0</v>
      </c>
      <c r="F153" s="23" t="s">
        <v>320</v>
      </c>
      <c r="G153" s="29">
        <v>5</v>
      </c>
      <c r="H153" s="88"/>
      <c r="I153" s="29"/>
      <c r="J153" s="30">
        <v>25000</v>
      </c>
      <c r="K153" s="22">
        <f t="shared" si="5"/>
        <v>29755</v>
      </c>
      <c r="L153" s="22"/>
      <c r="M153" s="30"/>
      <c r="N153" s="112"/>
      <c r="O153" s="15"/>
    </row>
    <row r="154" spans="1:15" s="32" customFormat="1" x14ac:dyDescent="0.3">
      <c r="A154" s="24" t="s">
        <v>15</v>
      </c>
      <c r="B154" s="25" t="s">
        <v>132</v>
      </c>
      <c r="C154" s="26">
        <v>2009</v>
      </c>
      <c r="D154" s="27" t="s">
        <v>87</v>
      </c>
      <c r="E154" s="27" t="s">
        <v>344</v>
      </c>
      <c r="F154" s="28" t="s">
        <v>1</v>
      </c>
      <c r="G154" s="29">
        <v>6</v>
      </c>
      <c r="H154" s="88"/>
      <c r="I154" s="29"/>
      <c r="J154" s="30">
        <v>1187868</v>
      </c>
      <c r="K154" s="22">
        <f t="shared" si="5"/>
        <v>1476638.7108</v>
      </c>
      <c r="L154" s="22"/>
      <c r="M154" s="30"/>
      <c r="N154" s="112"/>
      <c r="O154" s="15"/>
    </row>
    <row r="155" spans="1:15" s="32" customFormat="1" x14ac:dyDescent="0.3">
      <c r="A155" s="24" t="s">
        <v>16</v>
      </c>
      <c r="B155" s="25" t="s">
        <v>145</v>
      </c>
      <c r="C155" s="26">
        <v>1973</v>
      </c>
      <c r="D155" s="27" t="s">
        <v>12</v>
      </c>
      <c r="E155" s="27" t="s">
        <v>345</v>
      </c>
      <c r="F155" s="28" t="s">
        <v>232</v>
      </c>
      <c r="G155" s="29">
        <v>1</v>
      </c>
      <c r="H155" s="88"/>
      <c r="I155" s="29"/>
      <c r="J155" s="30">
        <v>125000</v>
      </c>
      <c r="K155" s="22">
        <f t="shared" si="5"/>
        <v>125000</v>
      </c>
      <c r="L155" s="22"/>
      <c r="M155" s="30" t="s">
        <v>448</v>
      </c>
      <c r="N155" s="111"/>
      <c r="O155" s="15"/>
    </row>
    <row r="156" spans="1:15" s="32" customFormat="1" x14ac:dyDescent="0.3">
      <c r="A156" s="48" t="s">
        <v>16</v>
      </c>
      <c r="B156" s="49" t="s">
        <v>145</v>
      </c>
      <c r="C156" s="50">
        <v>1973</v>
      </c>
      <c r="D156" s="51" t="s">
        <v>12</v>
      </c>
      <c r="E156" s="51" t="s">
        <v>344</v>
      </c>
      <c r="F156" s="52" t="s">
        <v>280</v>
      </c>
      <c r="G156" s="53">
        <v>1</v>
      </c>
      <c r="H156" s="90"/>
      <c r="I156" s="53" t="s">
        <v>464</v>
      </c>
      <c r="J156" s="54">
        <v>14500000</v>
      </c>
      <c r="K156" s="54">
        <f t="shared" si="5"/>
        <v>14500000</v>
      </c>
      <c r="L156" s="22"/>
      <c r="M156" s="30"/>
      <c r="N156" s="113"/>
      <c r="O156" s="15"/>
    </row>
    <row r="157" spans="1:15" s="32" customFormat="1" x14ac:dyDescent="0.3">
      <c r="A157" s="24" t="s">
        <v>16</v>
      </c>
      <c r="B157" s="25" t="s">
        <v>145</v>
      </c>
      <c r="C157" s="26">
        <v>1973</v>
      </c>
      <c r="D157" s="27" t="s">
        <v>87</v>
      </c>
      <c r="E157" s="27" t="s">
        <v>344</v>
      </c>
      <c r="F157" s="28" t="s">
        <v>278</v>
      </c>
      <c r="G157" s="29">
        <v>2</v>
      </c>
      <c r="H157" s="88"/>
      <c r="I157" s="29"/>
      <c r="J157" s="30">
        <v>203963</v>
      </c>
      <c r="K157" s="22">
        <f t="shared" si="5"/>
        <v>213039.3535</v>
      </c>
      <c r="L157" s="22"/>
      <c r="M157" s="30"/>
      <c r="N157" s="112"/>
      <c r="O157" s="15"/>
    </row>
    <row r="158" spans="1:15" s="32" customFormat="1" x14ac:dyDescent="0.3">
      <c r="A158" s="24" t="s">
        <v>16</v>
      </c>
      <c r="B158" s="25" t="s">
        <v>145</v>
      </c>
      <c r="C158" s="26">
        <v>1973</v>
      </c>
      <c r="D158" s="27" t="s">
        <v>0</v>
      </c>
      <c r="E158" s="27" t="s">
        <v>345</v>
      </c>
      <c r="F158" s="28" t="s">
        <v>198</v>
      </c>
      <c r="G158" s="29">
        <v>2</v>
      </c>
      <c r="H158" s="88"/>
      <c r="I158" s="29"/>
      <c r="J158" s="30">
        <v>100000</v>
      </c>
      <c r="K158" s="22">
        <f t="shared" si="5"/>
        <v>104450</v>
      </c>
      <c r="L158" s="22"/>
      <c r="M158" s="30"/>
      <c r="N158" s="113"/>
      <c r="O158" s="15"/>
    </row>
    <row r="159" spans="1:15" s="32" customFormat="1" x14ac:dyDescent="0.3">
      <c r="A159" s="24" t="s">
        <v>16</v>
      </c>
      <c r="B159" s="25" t="s">
        <v>145</v>
      </c>
      <c r="C159" s="26">
        <v>1973</v>
      </c>
      <c r="D159" s="27" t="s">
        <v>87</v>
      </c>
      <c r="E159" s="27" t="s">
        <v>344</v>
      </c>
      <c r="F159" s="28" t="s">
        <v>1</v>
      </c>
      <c r="G159" s="29">
        <v>3</v>
      </c>
      <c r="H159" s="88"/>
      <c r="I159" s="29"/>
      <c r="J159" s="30">
        <v>120329</v>
      </c>
      <c r="K159" s="22">
        <f t="shared" si="5"/>
        <v>131266.90609999999</v>
      </c>
      <c r="L159" s="22"/>
      <c r="M159" s="30"/>
      <c r="N159" s="112"/>
      <c r="O159" s="15"/>
    </row>
    <row r="160" spans="1:15" s="32" customFormat="1" x14ac:dyDescent="0.3">
      <c r="A160" s="48" t="s">
        <v>16</v>
      </c>
      <c r="B160" s="49" t="s">
        <v>145</v>
      </c>
      <c r="C160" s="50">
        <v>1973</v>
      </c>
      <c r="D160" s="51" t="s">
        <v>91</v>
      </c>
      <c r="E160" s="51" t="s">
        <v>91</v>
      </c>
      <c r="F160" s="52" t="s">
        <v>363</v>
      </c>
      <c r="G160" s="53">
        <v>5</v>
      </c>
      <c r="H160" s="90"/>
      <c r="I160" s="53"/>
      <c r="J160" s="54">
        <v>650000</v>
      </c>
      <c r="K160" s="54">
        <f t="shared" si="5"/>
        <v>773630</v>
      </c>
      <c r="L160" s="22"/>
      <c r="M160" s="30"/>
      <c r="N160" s="112"/>
      <c r="O160" s="15"/>
    </row>
    <row r="161" spans="1:17" s="32" customFormat="1" x14ac:dyDescent="0.3">
      <c r="A161" s="24" t="s">
        <v>16</v>
      </c>
      <c r="B161" s="25" t="s">
        <v>145</v>
      </c>
      <c r="C161" s="26">
        <v>1973</v>
      </c>
      <c r="D161" s="27" t="s">
        <v>13</v>
      </c>
      <c r="E161" s="27" t="s">
        <v>345</v>
      </c>
      <c r="F161" s="28" t="s">
        <v>184</v>
      </c>
      <c r="G161" s="29">
        <v>6</v>
      </c>
      <c r="H161" s="88"/>
      <c r="I161" s="29"/>
      <c r="J161" s="30">
        <v>25000</v>
      </c>
      <c r="K161" s="22">
        <f t="shared" si="5"/>
        <v>31077.5</v>
      </c>
      <c r="L161" s="22"/>
      <c r="M161" s="30"/>
      <c r="N161" s="112"/>
      <c r="O161" s="15"/>
    </row>
    <row r="162" spans="1:17" s="32" customFormat="1" x14ac:dyDescent="0.3">
      <c r="A162" s="24" t="s">
        <v>17</v>
      </c>
      <c r="B162" s="25" t="s">
        <v>165</v>
      </c>
      <c r="C162" s="26">
        <v>1979</v>
      </c>
      <c r="D162" s="27" t="s">
        <v>12</v>
      </c>
      <c r="E162" s="27" t="s">
        <v>345</v>
      </c>
      <c r="F162" s="28" t="s">
        <v>232</v>
      </c>
      <c r="G162" s="29">
        <v>1</v>
      </c>
      <c r="H162" s="88"/>
      <c r="I162" s="29"/>
      <c r="J162" s="30">
        <v>100000</v>
      </c>
      <c r="K162" s="22">
        <f t="shared" si="5"/>
        <v>100000</v>
      </c>
      <c r="L162" s="22"/>
      <c r="M162" s="30" t="s">
        <v>448</v>
      </c>
      <c r="N162" s="113"/>
      <c r="O162" s="15"/>
    </row>
    <row r="163" spans="1:17" s="32" customFormat="1" x14ac:dyDescent="0.3">
      <c r="A163" s="24" t="s">
        <v>17</v>
      </c>
      <c r="B163" s="25" t="s">
        <v>165</v>
      </c>
      <c r="C163" s="26">
        <v>1979</v>
      </c>
      <c r="D163" s="27" t="s">
        <v>87</v>
      </c>
      <c r="E163" s="27" t="s">
        <v>344</v>
      </c>
      <c r="F163" s="28" t="s">
        <v>277</v>
      </c>
      <c r="G163" s="29">
        <v>2</v>
      </c>
      <c r="H163" s="88"/>
      <c r="I163" s="29"/>
      <c r="J163" s="30">
        <v>203963</v>
      </c>
      <c r="K163" s="22">
        <f t="shared" si="5"/>
        <v>213039.3535</v>
      </c>
      <c r="L163" s="22"/>
      <c r="M163" s="30"/>
      <c r="N163" s="113"/>
      <c r="O163" s="15"/>
    </row>
    <row r="164" spans="1:17" s="32" customFormat="1" x14ac:dyDescent="0.3">
      <c r="A164" s="24" t="s">
        <v>17</v>
      </c>
      <c r="B164" s="25" t="s">
        <v>165</v>
      </c>
      <c r="C164" s="26">
        <v>1979</v>
      </c>
      <c r="D164" s="27" t="s">
        <v>87</v>
      </c>
      <c r="E164" s="27" t="s">
        <v>87</v>
      </c>
      <c r="F164" s="28" t="s">
        <v>249</v>
      </c>
      <c r="G164" s="29">
        <v>2</v>
      </c>
      <c r="H164" s="88"/>
      <c r="I164" s="29"/>
      <c r="J164" s="30">
        <v>60775</v>
      </c>
      <c r="K164" s="22">
        <f t="shared" si="5"/>
        <v>63479.487500000003</v>
      </c>
      <c r="L164" s="22"/>
      <c r="M164" s="30"/>
      <c r="N164" s="111"/>
      <c r="O164" s="15"/>
    </row>
    <row r="165" spans="1:17" s="32" customFormat="1" x14ac:dyDescent="0.3">
      <c r="A165" s="24" t="s">
        <v>17</v>
      </c>
      <c r="B165" s="25" t="s">
        <v>165</v>
      </c>
      <c r="C165" s="26">
        <v>1979</v>
      </c>
      <c r="D165" s="27" t="s">
        <v>87</v>
      </c>
      <c r="E165" s="27" t="s">
        <v>344</v>
      </c>
      <c r="F165" s="28" t="s">
        <v>1</v>
      </c>
      <c r="G165" s="29">
        <v>2</v>
      </c>
      <c r="H165" s="88"/>
      <c r="I165" s="29"/>
      <c r="J165" s="30">
        <v>286815</v>
      </c>
      <c r="K165" s="22">
        <f t="shared" si="5"/>
        <v>299578.26750000002</v>
      </c>
      <c r="L165" s="22"/>
      <c r="M165" s="30"/>
      <c r="N165" s="113"/>
      <c r="O165" s="15"/>
    </row>
    <row r="166" spans="1:17" s="32" customFormat="1" x14ac:dyDescent="0.3">
      <c r="A166" s="48" t="s">
        <v>17</v>
      </c>
      <c r="B166" s="49" t="s">
        <v>165</v>
      </c>
      <c r="C166" s="50">
        <v>1979</v>
      </c>
      <c r="D166" s="51" t="s">
        <v>91</v>
      </c>
      <c r="E166" s="51" t="s">
        <v>91</v>
      </c>
      <c r="F166" s="52" t="s">
        <v>363</v>
      </c>
      <c r="G166" s="53">
        <v>4</v>
      </c>
      <c r="H166" s="90"/>
      <c r="I166" s="53"/>
      <c r="J166" s="54">
        <v>425000</v>
      </c>
      <c r="K166" s="54">
        <f t="shared" si="5"/>
        <v>484287.5</v>
      </c>
      <c r="L166" s="22"/>
      <c r="M166" s="30"/>
      <c r="N166" s="113"/>
      <c r="O166" s="15"/>
    </row>
    <row r="167" spans="1:17" s="32" customFormat="1" x14ac:dyDescent="0.3">
      <c r="A167" s="48" t="s">
        <v>17</v>
      </c>
      <c r="B167" s="49" t="s">
        <v>165</v>
      </c>
      <c r="C167" s="50">
        <v>1979</v>
      </c>
      <c r="D167" s="51" t="s">
        <v>12</v>
      </c>
      <c r="E167" s="51" t="s">
        <v>344</v>
      </c>
      <c r="F167" s="52" t="s">
        <v>294</v>
      </c>
      <c r="G167" s="53">
        <v>5</v>
      </c>
      <c r="H167" s="90"/>
      <c r="I167" s="53"/>
      <c r="J167" s="54">
        <v>650000</v>
      </c>
      <c r="K167" s="54">
        <f t="shared" si="5"/>
        <v>773630</v>
      </c>
      <c r="L167" s="22"/>
      <c r="M167" s="30"/>
      <c r="N167" s="113"/>
      <c r="O167" s="15"/>
    </row>
    <row r="168" spans="1:17" s="32" customFormat="1" x14ac:dyDescent="0.3">
      <c r="A168" s="17" t="s">
        <v>17</v>
      </c>
      <c r="B168" s="21" t="s">
        <v>165</v>
      </c>
      <c r="C168" s="18">
        <v>1979</v>
      </c>
      <c r="D168" s="19" t="s">
        <v>13</v>
      </c>
      <c r="E168" s="27" t="s">
        <v>344</v>
      </c>
      <c r="F168" s="23" t="s">
        <v>184</v>
      </c>
      <c r="G168" s="20">
        <v>6</v>
      </c>
      <c r="H168" s="89"/>
      <c r="I168" s="20"/>
      <c r="J168" s="30">
        <v>206000</v>
      </c>
      <c r="K168" s="22">
        <f t="shared" ref="K168:K199" si="6">IF(G168=1,J168+J168*$C$633,IF(G168=2,J168+J168*$C$634,IF(G168=3,J168+J168*$C$635,IF(G168=4,J168+J168*$C$636,IF(G168=5,J168+J168*$C$637,IF(G168=6,J168+J168*$C$638))))))</f>
        <v>256078.6</v>
      </c>
      <c r="L168" s="22"/>
      <c r="M168" s="30"/>
      <c r="N168" s="113"/>
      <c r="O168" s="15"/>
    </row>
    <row r="169" spans="1:17" s="32" customFormat="1" x14ac:dyDescent="0.3">
      <c r="A169" s="24" t="s">
        <v>19</v>
      </c>
      <c r="B169" s="25" t="s">
        <v>148</v>
      </c>
      <c r="C169" s="26">
        <v>1986</v>
      </c>
      <c r="D169" s="27" t="s">
        <v>12</v>
      </c>
      <c r="E169" s="27" t="s">
        <v>345</v>
      </c>
      <c r="F169" s="28" t="s">
        <v>232</v>
      </c>
      <c r="G169" s="29">
        <v>1</v>
      </c>
      <c r="H169" s="88"/>
      <c r="I169" s="29"/>
      <c r="J169" s="30">
        <v>100000</v>
      </c>
      <c r="K169" s="22">
        <f t="shared" si="6"/>
        <v>100000</v>
      </c>
      <c r="L169" s="22"/>
      <c r="M169" s="30" t="s">
        <v>448</v>
      </c>
      <c r="N169" s="113"/>
      <c r="O169" s="15"/>
    </row>
    <row r="170" spans="1:17" s="32" customFormat="1" x14ac:dyDescent="0.3">
      <c r="A170" s="24" t="s">
        <v>19</v>
      </c>
      <c r="B170" s="25" t="s">
        <v>148</v>
      </c>
      <c r="C170" s="26">
        <v>1986</v>
      </c>
      <c r="D170" s="27" t="s">
        <v>91</v>
      </c>
      <c r="E170" s="27" t="s">
        <v>344</v>
      </c>
      <c r="F170" s="28" t="s">
        <v>363</v>
      </c>
      <c r="G170" s="29">
        <v>1</v>
      </c>
      <c r="H170" s="88"/>
      <c r="I170" s="29"/>
      <c r="J170" s="30">
        <v>425000</v>
      </c>
      <c r="K170" s="30">
        <f t="shared" si="6"/>
        <v>425000</v>
      </c>
      <c r="L170" s="22"/>
      <c r="M170" s="30"/>
      <c r="N170" s="114" t="s">
        <v>485</v>
      </c>
      <c r="O170" s="15"/>
    </row>
    <row r="171" spans="1:17" s="32" customFormat="1" x14ac:dyDescent="0.3">
      <c r="A171" s="24" t="s">
        <v>19</v>
      </c>
      <c r="B171" s="25" t="s">
        <v>148</v>
      </c>
      <c r="C171" s="26">
        <v>1986</v>
      </c>
      <c r="D171" s="27" t="s">
        <v>87</v>
      </c>
      <c r="E171" s="27" t="s">
        <v>344</v>
      </c>
      <c r="F171" s="28" t="s">
        <v>185</v>
      </c>
      <c r="G171" s="29">
        <v>5</v>
      </c>
      <c r="H171" s="88"/>
      <c r="I171" s="29"/>
      <c r="J171" s="30">
        <v>204750</v>
      </c>
      <c r="K171" s="22">
        <f t="shared" si="6"/>
        <v>243693.45</v>
      </c>
      <c r="L171" s="22"/>
      <c r="M171" s="30"/>
      <c r="N171" s="113"/>
      <c r="O171" s="15"/>
    </row>
    <row r="172" spans="1:17" x14ac:dyDescent="0.3">
      <c r="A172" s="24" t="s">
        <v>96</v>
      </c>
      <c r="B172" s="25" t="s">
        <v>115</v>
      </c>
      <c r="C172" s="26">
        <v>2001</v>
      </c>
      <c r="D172" s="27" t="s">
        <v>12</v>
      </c>
      <c r="E172" s="27" t="s">
        <v>345</v>
      </c>
      <c r="F172" s="28" t="s">
        <v>232</v>
      </c>
      <c r="G172" s="29">
        <v>1</v>
      </c>
      <c r="H172" s="88"/>
      <c r="I172" s="29"/>
      <c r="J172" s="30">
        <v>125000</v>
      </c>
      <c r="K172" s="22">
        <f t="shared" si="6"/>
        <v>125000</v>
      </c>
      <c r="L172" s="22"/>
      <c r="M172" s="30" t="s">
        <v>448</v>
      </c>
      <c r="N172" s="111"/>
      <c r="O172" s="15"/>
    </row>
    <row r="173" spans="1:17" s="32" customFormat="1" x14ac:dyDescent="0.3">
      <c r="A173" s="24" t="s">
        <v>18</v>
      </c>
      <c r="B173" s="25" t="s">
        <v>115</v>
      </c>
      <c r="C173" s="26">
        <v>2001</v>
      </c>
      <c r="D173" s="27" t="s">
        <v>87</v>
      </c>
      <c r="E173" s="27" t="s">
        <v>87</v>
      </c>
      <c r="F173" s="28" t="s">
        <v>187</v>
      </c>
      <c r="G173" s="29">
        <v>4</v>
      </c>
      <c r="H173" s="88"/>
      <c r="I173" s="29"/>
      <c r="J173" s="30">
        <v>10000</v>
      </c>
      <c r="K173" s="22">
        <f t="shared" si="6"/>
        <v>11395</v>
      </c>
      <c r="L173" s="22"/>
      <c r="M173" s="30"/>
      <c r="N173" s="111"/>
      <c r="O173" s="15"/>
    </row>
    <row r="174" spans="1:17" x14ac:dyDescent="0.3">
      <c r="A174" s="17" t="s">
        <v>18</v>
      </c>
      <c r="B174" s="21" t="s">
        <v>115</v>
      </c>
      <c r="C174" s="18">
        <v>2001</v>
      </c>
      <c r="D174" s="19" t="s">
        <v>12</v>
      </c>
      <c r="E174" s="27" t="s">
        <v>345</v>
      </c>
      <c r="F174" s="23" t="s">
        <v>181</v>
      </c>
      <c r="G174" s="20">
        <v>4</v>
      </c>
      <c r="H174" s="89"/>
      <c r="I174" s="20"/>
      <c r="J174" s="22">
        <v>80000</v>
      </c>
      <c r="K174" s="22">
        <f t="shared" si="6"/>
        <v>91160</v>
      </c>
      <c r="L174" s="22"/>
      <c r="M174" s="30"/>
      <c r="N174" s="112"/>
      <c r="O174" s="15"/>
    </row>
    <row r="175" spans="1:17" x14ac:dyDescent="0.3">
      <c r="A175" s="24" t="s">
        <v>18</v>
      </c>
      <c r="B175" s="25" t="s">
        <v>115</v>
      </c>
      <c r="C175" s="26">
        <v>2001</v>
      </c>
      <c r="D175" s="27" t="s">
        <v>87</v>
      </c>
      <c r="E175" s="27" t="s">
        <v>344</v>
      </c>
      <c r="F175" s="28" t="s">
        <v>1</v>
      </c>
      <c r="G175" s="29">
        <v>4</v>
      </c>
      <c r="H175" s="88"/>
      <c r="I175" s="29"/>
      <c r="J175" s="30">
        <v>981709</v>
      </c>
      <c r="K175" s="22">
        <f t="shared" si="6"/>
        <v>1118657.4055000001</v>
      </c>
      <c r="L175" s="22"/>
      <c r="M175" s="30"/>
      <c r="N175" s="112"/>
      <c r="O175" s="15"/>
      <c r="P175" s="32"/>
      <c r="Q175" s="32"/>
    </row>
    <row r="176" spans="1:17" s="32" customFormat="1" x14ac:dyDescent="0.3">
      <c r="A176" s="48" t="s">
        <v>18</v>
      </c>
      <c r="B176" s="49" t="s">
        <v>115</v>
      </c>
      <c r="C176" s="50">
        <v>2001</v>
      </c>
      <c r="D176" s="51" t="s">
        <v>91</v>
      </c>
      <c r="E176" s="51" t="s">
        <v>91</v>
      </c>
      <c r="F176" s="52" t="s">
        <v>363</v>
      </c>
      <c r="G176" s="53">
        <v>4</v>
      </c>
      <c r="H176" s="90"/>
      <c r="I176" s="53"/>
      <c r="J176" s="54">
        <v>650000</v>
      </c>
      <c r="K176" s="54">
        <f t="shared" si="6"/>
        <v>740675</v>
      </c>
      <c r="L176" s="22"/>
      <c r="M176" s="30"/>
      <c r="N176" s="112"/>
      <c r="O176" s="15"/>
      <c r="P176" s="14"/>
      <c r="Q176" s="14"/>
    </row>
    <row r="177" spans="1:15" s="32" customFormat="1" x14ac:dyDescent="0.3">
      <c r="A177" s="24" t="s">
        <v>18</v>
      </c>
      <c r="B177" s="25" t="s">
        <v>115</v>
      </c>
      <c r="C177" s="26">
        <v>2001</v>
      </c>
      <c r="D177" s="27" t="s">
        <v>87</v>
      </c>
      <c r="E177" s="27" t="s">
        <v>87</v>
      </c>
      <c r="F177" s="28" t="s">
        <v>4</v>
      </c>
      <c r="G177" s="29">
        <v>6</v>
      </c>
      <c r="H177" s="88"/>
      <c r="I177" s="29"/>
      <c r="J177" s="30">
        <v>88779</v>
      </c>
      <c r="K177" s="22">
        <f t="shared" si="6"/>
        <v>110361.1749</v>
      </c>
      <c r="L177" s="22"/>
      <c r="M177" s="30"/>
      <c r="N177" s="113"/>
      <c r="O177" s="15"/>
    </row>
    <row r="178" spans="1:15" s="32" customFormat="1" x14ac:dyDescent="0.3">
      <c r="A178" s="17" t="s">
        <v>18</v>
      </c>
      <c r="B178" s="21" t="s">
        <v>115</v>
      </c>
      <c r="C178" s="18">
        <v>2001</v>
      </c>
      <c r="D178" s="19" t="s">
        <v>13</v>
      </c>
      <c r="E178" s="27" t="s">
        <v>344</v>
      </c>
      <c r="F178" s="23" t="s">
        <v>184</v>
      </c>
      <c r="G178" s="20">
        <v>6</v>
      </c>
      <c r="H178" s="89"/>
      <c r="I178" s="20"/>
      <c r="J178" s="22">
        <v>130000</v>
      </c>
      <c r="K178" s="22">
        <f t="shared" si="6"/>
        <v>161603</v>
      </c>
      <c r="L178" s="22"/>
      <c r="M178" s="30"/>
      <c r="N178" s="113"/>
      <c r="O178" s="15"/>
    </row>
    <row r="179" spans="1:15" s="32" customFormat="1" x14ac:dyDescent="0.3">
      <c r="A179" s="24" t="s">
        <v>62</v>
      </c>
      <c r="B179" s="25" t="s">
        <v>127</v>
      </c>
      <c r="C179" s="26">
        <v>2007</v>
      </c>
      <c r="D179" s="27" t="s">
        <v>0</v>
      </c>
      <c r="E179" s="27" t="s">
        <v>0</v>
      </c>
      <c r="F179" s="28" t="s">
        <v>191</v>
      </c>
      <c r="G179" s="29">
        <v>5</v>
      </c>
      <c r="H179" s="88"/>
      <c r="I179" s="29"/>
      <c r="J179" s="30">
        <v>50000</v>
      </c>
      <c r="K179" s="22">
        <f t="shared" si="6"/>
        <v>59510</v>
      </c>
      <c r="L179" s="22"/>
      <c r="M179" s="30"/>
      <c r="N179" s="113"/>
      <c r="O179" s="15"/>
    </row>
    <row r="180" spans="1:15" s="32" customFormat="1" x14ac:dyDescent="0.3">
      <c r="A180" s="24" t="s">
        <v>62</v>
      </c>
      <c r="B180" s="25" t="s">
        <v>127</v>
      </c>
      <c r="C180" s="26">
        <v>2007</v>
      </c>
      <c r="D180" s="27" t="s">
        <v>0</v>
      </c>
      <c r="E180" s="19" t="s">
        <v>0</v>
      </c>
      <c r="F180" s="23" t="s">
        <v>320</v>
      </c>
      <c r="G180" s="29">
        <v>5</v>
      </c>
      <c r="H180" s="88"/>
      <c r="I180" s="29"/>
      <c r="J180" s="30">
        <v>25000</v>
      </c>
      <c r="K180" s="22">
        <f t="shared" si="6"/>
        <v>29755</v>
      </c>
      <c r="L180" s="22"/>
      <c r="M180" s="30"/>
      <c r="N180" s="113"/>
      <c r="O180" s="15"/>
    </row>
    <row r="181" spans="1:15" s="32" customFormat="1" x14ac:dyDescent="0.3">
      <c r="A181" s="24" t="s">
        <v>62</v>
      </c>
      <c r="B181" s="25" t="s">
        <v>127</v>
      </c>
      <c r="C181" s="26">
        <v>2007</v>
      </c>
      <c r="D181" s="27" t="s">
        <v>87</v>
      </c>
      <c r="E181" s="27" t="s">
        <v>344</v>
      </c>
      <c r="F181" s="28" t="s">
        <v>1</v>
      </c>
      <c r="G181" s="29">
        <v>6</v>
      </c>
      <c r="H181" s="88"/>
      <c r="I181" s="29"/>
      <c r="J181" s="30">
        <v>1187868</v>
      </c>
      <c r="K181" s="22">
        <f t="shared" si="6"/>
        <v>1476638.7108</v>
      </c>
      <c r="L181" s="22"/>
      <c r="M181" s="30"/>
      <c r="N181" s="111"/>
      <c r="O181" s="15"/>
    </row>
    <row r="182" spans="1:15" s="32" customFormat="1" x14ac:dyDescent="0.3">
      <c r="A182" s="17" t="s">
        <v>88</v>
      </c>
      <c r="B182" s="21" t="s">
        <v>111</v>
      </c>
      <c r="C182" s="18">
        <v>2000</v>
      </c>
      <c r="D182" s="19" t="s">
        <v>12</v>
      </c>
      <c r="E182" s="27" t="s">
        <v>345</v>
      </c>
      <c r="F182" s="23" t="s">
        <v>181</v>
      </c>
      <c r="G182" s="20">
        <v>4</v>
      </c>
      <c r="H182" s="89"/>
      <c r="I182" s="20"/>
      <c r="J182" s="22">
        <v>40000</v>
      </c>
      <c r="K182" s="22">
        <f t="shared" si="6"/>
        <v>45580</v>
      </c>
      <c r="L182" s="22"/>
      <c r="M182" s="30"/>
      <c r="N182" s="113"/>
      <c r="O182" s="15"/>
    </row>
    <row r="183" spans="1:15" s="32" customFormat="1" x14ac:dyDescent="0.3">
      <c r="A183" s="48" t="s">
        <v>88</v>
      </c>
      <c r="B183" s="49" t="s">
        <v>111</v>
      </c>
      <c r="C183" s="50">
        <v>2000</v>
      </c>
      <c r="D183" s="51" t="s">
        <v>91</v>
      </c>
      <c r="E183" s="51" t="s">
        <v>91</v>
      </c>
      <c r="F183" s="52" t="s">
        <v>363</v>
      </c>
      <c r="G183" s="53">
        <v>4</v>
      </c>
      <c r="H183" s="90"/>
      <c r="I183" s="53"/>
      <c r="J183" s="54">
        <v>425000</v>
      </c>
      <c r="K183" s="54">
        <f t="shared" si="6"/>
        <v>484287.5</v>
      </c>
      <c r="L183" s="22"/>
      <c r="M183" s="30"/>
      <c r="N183" s="113"/>
      <c r="O183" s="15"/>
    </row>
    <row r="184" spans="1:15" s="32" customFormat="1" x14ac:dyDescent="0.3">
      <c r="A184" s="24" t="s">
        <v>88</v>
      </c>
      <c r="B184" s="25" t="s">
        <v>111</v>
      </c>
      <c r="C184" s="26">
        <v>2000</v>
      </c>
      <c r="D184" s="27" t="s">
        <v>87</v>
      </c>
      <c r="E184" s="27" t="s">
        <v>344</v>
      </c>
      <c r="F184" s="28" t="s">
        <v>185</v>
      </c>
      <c r="G184" s="29">
        <v>5</v>
      </c>
      <c r="H184" s="88"/>
      <c r="I184" s="29"/>
      <c r="J184" s="30">
        <v>195000</v>
      </c>
      <c r="K184" s="22">
        <f t="shared" si="6"/>
        <v>232089</v>
      </c>
      <c r="L184" s="22"/>
      <c r="M184" s="30"/>
      <c r="N184" s="111"/>
      <c r="O184" s="15"/>
    </row>
    <row r="185" spans="1:15" s="32" customFormat="1" x14ac:dyDescent="0.3">
      <c r="A185" s="24" t="s">
        <v>88</v>
      </c>
      <c r="B185" s="25" t="s">
        <v>111</v>
      </c>
      <c r="C185" s="26">
        <v>2000</v>
      </c>
      <c r="D185" s="27" t="s">
        <v>87</v>
      </c>
      <c r="E185" s="27" t="s">
        <v>344</v>
      </c>
      <c r="F185" s="28" t="s">
        <v>240</v>
      </c>
      <c r="G185" s="29">
        <v>5</v>
      </c>
      <c r="H185" s="88"/>
      <c r="I185" s="29"/>
      <c r="J185" s="30">
        <v>943483</v>
      </c>
      <c r="K185" s="22">
        <f t="shared" si="6"/>
        <v>1122933.4665999999</v>
      </c>
      <c r="L185" s="22"/>
      <c r="M185" s="30"/>
      <c r="N185" s="113"/>
      <c r="O185" s="15"/>
    </row>
    <row r="186" spans="1:15" s="32" customFormat="1" x14ac:dyDescent="0.3">
      <c r="A186" s="48" t="s">
        <v>88</v>
      </c>
      <c r="B186" s="49" t="s">
        <v>111</v>
      </c>
      <c r="C186" s="50">
        <v>2000</v>
      </c>
      <c r="D186" s="51" t="s">
        <v>13</v>
      </c>
      <c r="E186" s="51" t="s">
        <v>344</v>
      </c>
      <c r="F186" s="52" t="s">
        <v>211</v>
      </c>
      <c r="G186" s="53">
        <v>6</v>
      </c>
      <c r="H186" s="90"/>
      <c r="I186" s="53"/>
      <c r="J186" s="54">
        <v>100000</v>
      </c>
      <c r="K186" s="54">
        <f t="shared" si="6"/>
        <v>124310</v>
      </c>
      <c r="L186" s="22"/>
      <c r="M186" s="30"/>
      <c r="N186" s="111"/>
      <c r="O186" s="15"/>
    </row>
    <row r="187" spans="1:15" s="32" customFormat="1" x14ac:dyDescent="0.3">
      <c r="A187" s="24" t="s">
        <v>88</v>
      </c>
      <c r="B187" s="25" t="s">
        <v>111</v>
      </c>
      <c r="C187" s="26">
        <v>2000</v>
      </c>
      <c r="D187" s="27" t="s">
        <v>13</v>
      </c>
      <c r="E187" s="27" t="s">
        <v>345</v>
      </c>
      <c r="F187" s="28" t="s">
        <v>431</v>
      </c>
      <c r="G187" s="29">
        <v>6</v>
      </c>
      <c r="H187" s="88"/>
      <c r="I187" s="29"/>
      <c r="J187" s="30">
        <v>300000</v>
      </c>
      <c r="K187" s="22">
        <f t="shared" si="6"/>
        <v>372930</v>
      </c>
      <c r="L187" s="22"/>
      <c r="M187" s="30" t="s">
        <v>423</v>
      </c>
      <c r="N187" s="113" t="s">
        <v>432</v>
      </c>
      <c r="O187" s="15"/>
    </row>
    <row r="188" spans="1:15" s="32" customFormat="1" x14ac:dyDescent="0.3">
      <c r="A188" s="24" t="s">
        <v>96</v>
      </c>
      <c r="B188" s="25" t="s">
        <v>110</v>
      </c>
      <c r="C188" s="26">
        <v>2001</v>
      </c>
      <c r="D188" s="27" t="s">
        <v>87</v>
      </c>
      <c r="E188" s="27" t="s">
        <v>87</v>
      </c>
      <c r="F188" s="28" t="s">
        <v>2</v>
      </c>
      <c r="G188" s="29">
        <v>2</v>
      </c>
      <c r="H188" s="88"/>
      <c r="I188" s="29"/>
      <c r="J188" s="30">
        <v>66701.25</v>
      </c>
      <c r="K188" s="22">
        <f t="shared" si="6"/>
        <v>69669.455625000002</v>
      </c>
      <c r="L188" s="22"/>
      <c r="M188" s="30"/>
      <c r="N188" s="113"/>
      <c r="O188" s="15"/>
    </row>
    <row r="189" spans="1:15" s="32" customFormat="1" x14ac:dyDescent="0.3">
      <c r="A189" s="24" t="s">
        <v>96</v>
      </c>
      <c r="B189" s="25" t="s">
        <v>110</v>
      </c>
      <c r="C189" s="26">
        <v>2001</v>
      </c>
      <c r="D189" s="27" t="s">
        <v>12</v>
      </c>
      <c r="E189" s="27" t="s">
        <v>345</v>
      </c>
      <c r="F189" s="28" t="s">
        <v>181</v>
      </c>
      <c r="G189" s="29">
        <v>4</v>
      </c>
      <c r="H189" s="88"/>
      <c r="I189" s="29"/>
      <c r="J189" s="30">
        <v>80000</v>
      </c>
      <c r="K189" s="22">
        <f t="shared" si="6"/>
        <v>91160</v>
      </c>
      <c r="L189" s="22"/>
      <c r="M189" s="30"/>
      <c r="N189" s="113"/>
      <c r="O189" s="15"/>
    </row>
    <row r="190" spans="1:15" s="32" customFormat="1" x14ac:dyDescent="0.3">
      <c r="A190" s="24" t="s">
        <v>96</v>
      </c>
      <c r="B190" s="25" t="s">
        <v>110</v>
      </c>
      <c r="C190" s="26">
        <v>2000</v>
      </c>
      <c r="D190" s="27" t="s">
        <v>0</v>
      </c>
      <c r="E190" s="19" t="s">
        <v>0</v>
      </c>
      <c r="F190" s="23" t="s">
        <v>320</v>
      </c>
      <c r="G190" s="29">
        <v>4</v>
      </c>
      <c r="H190" s="88"/>
      <c r="I190" s="29"/>
      <c r="J190" s="30">
        <v>25000</v>
      </c>
      <c r="K190" s="22">
        <f t="shared" si="6"/>
        <v>28487.5</v>
      </c>
      <c r="L190" s="22"/>
      <c r="M190" s="30"/>
      <c r="N190" s="113"/>
      <c r="O190" s="15"/>
    </row>
    <row r="191" spans="1:15" s="32" customFormat="1" x14ac:dyDescent="0.3">
      <c r="A191" s="48" t="s">
        <v>96</v>
      </c>
      <c r="B191" s="49" t="s">
        <v>110</v>
      </c>
      <c r="C191" s="50">
        <v>2001</v>
      </c>
      <c r="D191" s="51" t="s">
        <v>91</v>
      </c>
      <c r="E191" s="51" t="s">
        <v>91</v>
      </c>
      <c r="F191" s="52" t="s">
        <v>363</v>
      </c>
      <c r="G191" s="53">
        <v>4</v>
      </c>
      <c r="H191" s="90"/>
      <c r="I191" s="53"/>
      <c r="J191" s="54">
        <v>650000</v>
      </c>
      <c r="K191" s="54">
        <f t="shared" si="6"/>
        <v>740675</v>
      </c>
      <c r="L191" s="22"/>
      <c r="M191" s="30"/>
      <c r="N191" s="111"/>
      <c r="O191" s="15"/>
    </row>
    <row r="192" spans="1:15" s="32" customFormat="1" x14ac:dyDescent="0.3">
      <c r="A192" s="24" t="s">
        <v>96</v>
      </c>
      <c r="B192" s="25" t="s">
        <v>110</v>
      </c>
      <c r="C192" s="26">
        <v>2001</v>
      </c>
      <c r="D192" s="27" t="s">
        <v>87</v>
      </c>
      <c r="E192" s="27" t="s">
        <v>87</v>
      </c>
      <c r="F192" s="28" t="s">
        <v>187</v>
      </c>
      <c r="G192" s="29">
        <v>5</v>
      </c>
      <c r="H192" s="88"/>
      <c r="I192" s="29"/>
      <c r="J192" s="30">
        <v>8000</v>
      </c>
      <c r="K192" s="22">
        <f t="shared" si="6"/>
        <v>9521.6</v>
      </c>
      <c r="L192" s="22"/>
      <c r="M192" s="30"/>
      <c r="N192" s="113"/>
      <c r="O192" s="15"/>
    </row>
    <row r="193" spans="1:15" s="32" customFormat="1" x14ac:dyDescent="0.3">
      <c r="A193" s="24" t="s">
        <v>96</v>
      </c>
      <c r="B193" s="25" t="s">
        <v>110</v>
      </c>
      <c r="C193" s="26">
        <v>2001</v>
      </c>
      <c r="D193" s="27" t="s">
        <v>87</v>
      </c>
      <c r="E193" s="27" t="s">
        <v>344</v>
      </c>
      <c r="F193" s="28" t="s">
        <v>1</v>
      </c>
      <c r="G193" s="29">
        <v>5</v>
      </c>
      <c r="H193" s="88"/>
      <c r="I193" s="29"/>
      <c r="J193" s="30">
        <v>811329.75</v>
      </c>
      <c r="K193" s="22">
        <f t="shared" si="6"/>
        <v>965644.66845</v>
      </c>
      <c r="L193" s="22"/>
      <c r="M193" s="30"/>
      <c r="N193" s="113"/>
      <c r="O193" s="15"/>
    </row>
    <row r="194" spans="1:15" s="32" customFormat="1" x14ac:dyDescent="0.3">
      <c r="A194" s="24" t="s">
        <v>21</v>
      </c>
      <c r="B194" s="25" t="s">
        <v>106</v>
      </c>
      <c r="C194" s="26">
        <v>1996</v>
      </c>
      <c r="D194" s="27" t="s">
        <v>12</v>
      </c>
      <c r="E194" s="27" t="s">
        <v>345</v>
      </c>
      <c r="F194" s="28" t="s">
        <v>232</v>
      </c>
      <c r="G194" s="29">
        <v>1</v>
      </c>
      <c r="H194" s="88"/>
      <c r="I194" s="29"/>
      <c r="J194" s="30">
        <v>100000</v>
      </c>
      <c r="K194" s="22">
        <f t="shared" si="6"/>
        <v>100000</v>
      </c>
      <c r="L194" s="22"/>
      <c r="M194" s="30" t="s">
        <v>448</v>
      </c>
      <c r="N194" s="111"/>
      <c r="O194" s="15"/>
    </row>
    <row r="195" spans="1:15" s="32" customFormat="1" x14ac:dyDescent="0.3">
      <c r="A195" s="24" t="s">
        <v>21</v>
      </c>
      <c r="B195" s="25" t="s">
        <v>106</v>
      </c>
      <c r="C195" s="26">
        <v>1996</v>
      </c>
      <c r="D195" s="27" t="s">
        <v>12</v>
      </c>
      <c r="E195" s="27" t="s">
        <v>345</v>
      </c>
      <c r="F195" s="28" t="s">
        <v>181</v>
      </c>
      <c r="G195" s="29">
        <v>2</v>
      </c>
      <c r="H195" s="88"/>
      <c r="I195" s="29"/>
      <c r="J195" s="30">
        <v>80000</v>
      </c>
      <c r="K195" s="22">
        <f t="shared" si="6"/>
        <v>83560</v>
      </c>
      <c r="L195" s="22"/>
      <c r="M195" s="30"/>
      <c r="N195" s="111"/>
      <c r="O195" s="15"/>
    </row>
    <row r="196" spans="1:15" x14ac:dyDescent="0.3">
      <c r="A196" s="24" t="s">
        <v>21</v>
      </c>
      <c r="B196" s="25" t="s">
        <v>106</v>
      </c>
      <c r="C196" s="26">
        <v>1996</v>
      </c>
      <c r="D196" s="27" t="s">
        <v>87</v>
      </c>
      <c r="E196" s="27" t="s">
        <v>344</v>
      </c>
      <c r="F196" s="28" t="s">
        <v>185</v>
      </c>
      <c r="G196" s="29">
        <v>3</v>
      </c>
      <c r="H196" s="88"/>
      <c r="I196" s="29"/>
      <c r="J196" s="30">
        <v>195000</v>
      </c>
      <c r="K196" s="22">
        <f t="shared" si="6"/>
        <v>212725.5</v>
      </c>
      <c r="L196" s="22"/>
      <c r="M196" s="30"/>
      <c r="N196" s="111"/>
      <c r="O196" s="15"/>
    </row>
    <row r="197" spans="1:15" s="32" customFormat="1" x14ac:dyDescent="0.3">
      <c r="A197" s="24" t="s">
        <v>21</v>
      </c>
      <c r="B197" s="25" t="s">
        <v>106</v>
      </c>
      <c r="C197" s="26">
        <v>1996</v>
      </c>
      <c r="D197" s="27" t="s">
        <v>87</v>
      </c>
      <c r="E197" s="27" t="s">
        <v>344</v>
      </c>
      <c r="F197" s="28" t="s">
        <v>1</v>
      </c>
      <c r="G197" s="29">
        <v>3</v>
      </c>
      <c r="H197" s="88"/>
      <c r="I197" s="29"/>
      <c r="J197" s="30">
        <v>315497</v>
      </c>
      <c r="K197" s="22">
        <f t="shared" si="6"/>
        <v>344175.67729999998</v>
      </c>
      <c r="L197" s="22"/>
      <c r="M197" s="30"/>
      <c r="N197" s="111"/>
      <c r="O197" s="15"/>
    </row>
    <row r="198" spans="1:15" x14ac:dyDescent="0.3">
      <c r="A198" s="48" t="s">
        <v>21</v>
      </c>
      <c r="B198" s="49" t="s">
        <v>106</v>
      </c>
      <c r="C198" s="50">
        <v>1996</v>
      </c>
      <c r="D198" s="51" t="s">
        <v>91</v>
      </c>
      <c r="E198" s="51" t="s">
        <v>91</v>
      </c>
      <c r="F198" s="52" t="s">
        <v>363</v>
      </c>
      <c r="G198" s="53">
        <v>3</v>
      </c>
      <c r="H198" s="90"/>
      <c r="I198" s="53"/>
      <c r="J198" s="54">
        <v>425000</v>
      </c>
      <c r="K198" s="54">
        <f t="shared" si="6"/>
        <v>463632.5</v>
      </c>
      <c r="L198" s="22"/>
      <c r="M198" s="30"/>
      <c r="N198" s="111"/>
      <c r="O198" s="15"/>
    </row>
    <row r="199" spans="1:15" s="32" customFormat="1" x14ac:dyDescent="0.3">
      <c r="A199" s="24" t="s">
        <v>21</v>
      </c>
      <c r="B199" s="25" t="s">
        <v>106</v>
      </c>
      <c r="C199" s="26">
        <v>1996</v>
      </c>
      <c r="D199" s="27" t="s">
        <v>87</v>
      </c>
      <c r="E199" s="27" t="s">
        <v>87</v>
      </c>
      <c r="F199" s="28" t="s">
        <v>10</v>
      </c>
      <c r="G199" s="29">
        <v>5</v>
      </c>
      <c r="H199" s="88"/>
      <c r="I199" s="29"/>
      <c r="J199" s="30">
        <v>80709</v>
      </c>
      <c r="K199" s="22">
        <f t="shared" si="6"/>
        <v>96059.851800000004</v>
      </c>
      <c r="L199" s="22"/>
      <c r="M199" s="30"/>
      <c r="N199" s="111"/>
      <c r="O199" s="15"/>
    </row>
    <row r="200" spans="1:15" s="32" customFormat="1" x14ac:dyDescent="0.3">
      <c r="A200" s="24" t="s">
        <v>20</v>
      </c>
      <c r="B200" s="25" t="s">
        <v>141</v>
      </c>
      <c r="C200" s="26">
        <v>1993</v>
      </c>
      <c r="D200" s="27" t="s">
        <v>12</v>
      </c>
      <c r="E200" s="27" t="s">
        <v>345</v>
      </c>
      <c r="F200" s="28" t="s">
        <v>232</v>
      </c>
      <c r="G200" s="29">
        <v>1</v>
      </c>
      <c r="H200" s="88"/>
      <c r="I200" s="29"/>
      <c r="J200" s="30">
        <v>100000</v>
      </c>
      <c r="K200" s="22">
        <f t="shared" ref="K200:K223" si="7">IF(G200=1,J200+J200*$C$633,IF(G200=2,J200+J200*$C$634,IF(G200=3,J200+J200*$C$635,IF(G200=4,J200+J200*$C$636,IF(G200=5,J200+J200*$C$637,IF(G200=6,J200+J200*$C$638))))))</f>
        <v>100000</v>
      </c>
      <c r="L200" s="22"/>
      <c r="M200" s="30" t="s">
        <v>448</v>
      </c>
      <c r="N200" s="111"/>
      <c r="O200" s="15"/>
    </row>
    <row r="201" spans="1:15" s="32" customFormat="1" x14ac:dyDescent="0.3">
      <c r="A201" s="48" t="s">
        <v>20</v>
      </c>
      <c r="B201" s="49" t="s">
        <v>141</v>
      </c>
      <c r="C201" s="50">
        <v>1993</v>
      </c>
      <c r="D201" s="51" t="s">
        <v>91</v>
      </c>
      <c r="E201" s="51" t="s">
        <v>91</v>
      </c>
      <c r="F201" s="52" t="s">
        <v>363</v>
      </c>
      <c r="G201" s="53">
        <v>2</v>
      </c>
      <c r="H201" s="90"/>
      <c r="I201" s="53"/>
      <c r="J201" s="54">
        <v>425000</v>
      </c>
      <c r="K201" s="54">
        <f t="shared" si="7"/>
        <v>443912.5</v>
      </c>
      <c r="L201" s="22"/>
      <c r="M201" s="30"/>
      <c r="N201" s="111"/>
      <c r="O201" s="15"/>
    </row>
    <row r="202" spans="1:15" s="32" customFormat="1" x14ac:dyDescent="0.3">
      <c r="A202" s="48" t="s">
        <v>20</v>
      </c>
      <c r="B202" s="49" t="s">
        <v>141</v>
      </c>
      <c r="C202" s="50">
        <v>1993</v>
      </c>
      <c r="D202" s="51" t="s">
        <v>12</v>
      </c>
      <c r="E202" s="51" t="s">
        <v>344</v>
      </c>
      <c r="F202" s="52" t="s">
        <v>294</v>
      </c>
      <c r="G202" s="53">
        <v>3</v>
      </c>
      <c r="H202" s="90"/>
      <c r="I202" s="53"/>
      <c r="J202" s="54">
        <v>1000000</v>
      </c>
      <c r="K202" s="54">
        <f t="shared" si="7"/>
        <v>1090900</v>
      </c>
      <c r="L202" s="22"/>
      <c r="M202" s="30"/>
      <c r="N202" s="111"/>
      <c r="O202" s="15"/>
    </row>
    <row r="203" spans="1:15" s="32" customFormat="1" x14ac:dyDescent="0.3">
      <c r="A203" s="24" t="s">
        <v>20</v>
      </c>
      <c r="B203" s="25" t="s">
        <v>141</v>
      </c>
      <c r="C203" s="26">
        <v>1993</v>
      </c>
      <c r="D203" s="27" t="s">
        <v>87</v>
      </c>
      <c r="E203" s="27" t="s">
        <v>87</v>
      </c>
      <c r="F203" s="28" t="s">
        <v>4</v>
      </c>
      <c r="G203" s="29">
        <v>4</v>
      </c>
      <c r="H203" s="88"/>
      <c r="I203" s="29"/>
      <c r="J203" s="30">
        <v>73371</v>
      </c>
      <c r="K203" s="22">
        <f t="shared" si="7"/>
        <v>83606.254499999995</v>
      </c>
      <c r="L203" s="22"/>
      <c r="M203" s="30"/>
      <c r="N203" s="111"/>
      <c r="O203" s="15"/>
    </row>
    <row r="204" spans="1:15" s="32" customFormat="1" x14ac:dyDescent="0.3">
      <c r="A204" s="24" t="s">
        <v>20</v>
      </c>
      <c r="B204" s="25" t="s">
        <v>141</v>
      </c>
      <c r="C204" s="26">
        <v>1993</v>
      </c>
      <c r="D204" s="27" t="s">
        <v>13</v>
      </c>
      <c r="E204" s="27" t="s">
        <v>344</v>
      </c>
      <c r="F204" s="28" t="s">
        <v>184</v>
      </c>
      <c r="G204" s="29">
        <v>6</v>
      </c>
      <c r="H204" s="88"/>
      <c r="I204" s="29"/>
      <c r="J204" s="30">
        <v>162000</v>
      </c>
      <c r="K204" s="22">
        <f t="shared" si="7"/>
        <v>201382.2</v>
      </c>
      <c r="L204" s="22"/>
      <c r="M204" s="30"/>
      <c r="N204" s="111"/>
      <c r="O204" s="15"/>
    </row>
    <row r="205" spans="1:15" s="32" customFormat="1" x14ac:dyDescent="0.3">
      <c r="A205" s="24" t="s">
        <v>23</v>
      </c>
      <c r="B205" s="25" t="s">
        <v>130</v>
      </c>
      <c r="C205" s="26">
        <v>2008</v>
      </c>
      <c r="D205" s="27" t="s">
        <v>0</v>
      </c>
      <c r="E205" s="27" t="s">
        <v>0</v>
      </c>
      <c r="F205" s="28" t="s">
        <v>191</v>
      </c>
      <c r="G205" s="29">
        <v>5</v>
      </c>
      <c r="H205" s="88"/>
      <c r="I205" s="29"/>
      <c r="J205" s="30">
        <v>50000</v>
      </c>
      <c r="K205" s="22">
        <f t="shared" si="7"/>
        <v>59510</v>
      </c>
      <c r="L205" s="22"/>
      <c r="M205" s="30"/>
      <c r="N205" s="111"/>
      <c r="O205" s="15"/>
    </row>
    <row r="206" spans="1:15" s="32" customFormat="1" x14ac:dyDescent="0.3">
      <c r="A206" s="24" t="s">
        <v>23</v>
      </c>
      <c r="B206" s="25" t="s">
        <v>130</v>
      </c>
      <c r="C206" s="26">
        <v>2008</v>
      </c>
      <c r="D206" s="27" t="s">
        <v>0</v>
      </c>
      <c r="E206" s="19" t="s">
        <v>0</v>
      </c>
      <c r="F206" s="23" t="s">
        <v>320</v>
      </c>
      <c r="G206" s="29">
        <v>5</v>
      </c>
      <c r="H206" s="88"/>
      <c r="I206" s="29"/>
      <c r="J206" s="30">
        <v>25000</v>
      </c>
      <c r="K206" s="22">
        <f t="shared" si="7"/>
        <v>29755</v>
      </c>
      <c r="L206" s="22"/>
      <c r="M206" s="30"/>
      <c r="N206" s="111"/>
      <c r="O206" s="15"/>
    </row>
    <row r="207" spans="1:15" s="32" customFormat="1" x14ac:dyDescent="0.3">
      <c r="A207" s="24" t="s">
        <v>23</v>
      </c>
      <c r="B207" s="25" t="s">
        <v>130</v>
      </c>
      <c r="C207" s="26">
        <v>2008</v>
      </c>
      <c r="D207" s="27" t="s">
        <v>87</v>
      </c>
      <c r="E207" s="27" t="s">
        <v>344</v>
      </c>
      <c r="F207" s="28" t="s">
        <v>3</v>
      </c>
      <c r="G207" s="29">
        <v>6</v>
      </c>
      <c r="H207" s="88"/>
      <c r="I207" s="29"/>
      <c r="J207" s="30">
        <v>2314818</v>
      </c>
      <c r="K207" s="22">
        <f t="shared" si="7"/>
        <v>2877550.2557999999</v>
      </c>
      <c r="L207" s="22"/>
      <c r="M207" s="30"/>
      <c r="N207" s="111"/>
      <c r="O207" s="15"/>
    </row>
    <row r="208" spans="1:15" s="32" customFormat="1" x14ac:dyDescent="0.3">
      <c r="A208" s="24" t="s">
        <v>24</v>
      </c>
      <c r="B208" s="25" t="s">
        <v>158</v>
      </c>
      <c r="C208" s="26">
        <v>1973</v>
      </c>
      <c r="D208" s="27" t="s">
        <v>12</v>
      </c>
      <c r="E208" s="27" t="s">
        <v>345</v>
      </c>
      <c r="F208" s="28" t="s">
        <v>232</v>
      </c>
      <c r="G208" s="29">
        <v>1</v>
      </c>
      <c r="H208" s="88"/>
      <c r="I208" s="29"/>
      <c r="J208" s="30">
        <v>100000</v>
      </c>
      <c r="K208" s="22">
        <f t="shared" si="7"/>
        <v>100000</v>
      </c>
      <c r="L208" s="22"/>
      <c r="M208" s="30" t="s">
        <v>448</v>
      </c>
      <c r="N208" s="111"/>
      <c r="O208" s="15"/>
    </row>
    <row r="209" spans="1:15" s="32" customFormat="1" x14ac:dyDescent="0.3">
      <c r="A209" s="24" t="s">
        <v>24</v>
      </c>
      <c r="B209" s="25" t="s">
        <v>158</v>
      </c>
      <c r="C209" s="26">
        <v>1973</v>
      </c>
      <c r="D209" s="27" t="s">
        <v>12</v>
      </c>
      <c r="E209" s="27" t="s">
        <v>344</v>
      </c>
      <c r="F209" s="28" t="s">
        <v>281</v>
      </c>
      <c r="G209" s="29">
        <v>1</v>
      </c>
      <c r="H209" s="88"/>
      <c r="I209" s="29"/>
      <c r="J209" s="30">
        <v>8500000</v>
      </c>
      <c r="K209" s="22">
        <f t="shared" si="7"/>
        <v>8500000</v>
      </c>
      <c r="L209" s="22"/>
      <c r="M209" s="30"/>
      <c r="N209" s="111"/>
      <c r="O209" s="15"/>
    </row>
    <row r="210" spans="1:15" s="32" customFormat="1" x14ac:dyDescent="0.3">
      <c r="A210" s="24" t="s">
        <v>24</v>
      </c>
      <c r="B210" s="25" t="s">
        <v>158</v>
      </c>
      <c r="C210" s="26">
        <v>1973</v>
      </c>
      <c r="D210" s="27" t="s">
        <v>87</v>
      </c>
      <c r="E210" s="27" t="s">
        <v>87</v>
      </c>
      <c r="F210" s="28" t="s">
        <v>7</v>
      </c>
      <c r="G210" s="29">
        <v>2</v>
      </c>
      <c r="H210" s="88"/>
      <c r="I210" s="29"/>
      <c r="J210" s="30">
        <v>66701</v>
      </c>
      <c r="K210" s="22">
        <f t="shared" si="7"/>
        <v>69669.194499999998</v>
      </c>
      <c r="L210" s="22"/>
      <c r="M210" s="30"/>
      <c r="N210" s="111"/>
      <c r="O210" s="15"/>
    </row>
    <row r="211" spans="1:15" s="32" customFormat="1" x14ac:dyDescent="0.3">
      <c r="A211" s="48" t="s">
        <v>24</v>
      </c>
      <c r="B211" s="49" t="s">
        <v>158</v>
      </c>
      <c r="C211" s="50">
        <v>1973</v>
      </c>
      <c r="D211" s="51" t="s">
        <v>91</v>
      </c>
      <c r="E211" s="51" t="s">
        <v>91</v>
      </c>
      <c r="F211" s="52" t="s">
        <v>363</v>
      </c>
      <c r="G211" s="53">
        <v>3</v>
      </c>
      <c r="H211" s="90"/>
      <c r="I211" s="53"/>
      <c r="J211" s="54">
        <v>425000</v>
      </c>
      <c r="K211" s="54">
        <f t="shared" si="7"/>
        <v>463632.5</v>
      </c>
      <c r="L211" s="22"/>
      <c r="M211" s="30"/>
      <c r="N211" s="111"/>
      <c r="O211" s="15"/>
    </row>
    <row r="212" spans="1:15" s="32" customFormat="1" x14ac:dyDescent="0.3">
      <c r="A212" s="24" t="s">
        <v>24</v>
      </c>
      <c r="B212" s="25" t="s">
        <v>158</v>
      </c>
      <c r="C212" s="26">
        <v>1973</v>
      </c>
      <c r="D212" s="27" t="s">
        <v>87</v>
      </c>
      <c r="E212" s="27" t="s">
        <v>87</v>
      </c>
      <c r="F212" s="28" t="s">
        <v>249</v>
      </c>
      <c r="G212" s="29">
        <v>4</v>
      </c>
      <c r="H212" s="88"/>
      <c r="I212" s="29"/>
      <c r="J212" s="30">
        <v>73538</v>
      </c>
      <c r="K212" s="22">
        <f t="shared" si="7"/>
        <v>83796.551000000007</v>
      </c>
      <c r="L212" s="22"/>
      <c r="M212" s="30"/>
      <c r="N212" s="111"/>
      <c r="O212" s="15"/>
    </row>
    <row r="213" spans="1:15" s="32" customFormat="1" x14ac:dyDescent="0.3">
      <c r="A213" s="24" t="s">
        <v>24</v>
      </c>
      <c r="B213" s="25" t="s">
        <v>158</v>
      </c>
      <c r="C213" s="26">
        <v>1973</v>
      </c>
      <c r="D213" s="27" t="s">
        <v>13</v>
      </c>
      <c r="E213" s="27" t="s">
        <v>344</v>
      </c>
      <c r="F213" s="28" t="s">
        <v>184</v>
      </c>
      <c r="G213" s="29">
        <v>6</v>
      </c>
      <c r="H213" s="88"/>
      <c r="I213" s="29"/>
      <c r="J213" s="30">
        <v>475000</v>
      </c>
      <c r="K213" s="22">
        <f t="shared" si="7"/>
        <v>590472.5</v>
      </c>
      <c r="L213" s="22"/>
      <c r="M213" s="30"/>
      <c r="N213" s="111"/>
      <c r="O213" s="15"/>
    </row>
    <row r="214" spans="1:15" s="32" customFormat="1" x14ac:dyDescent="0.3">
      <c r="A214" s="24" t="s">
        <v>90</v>
      </c>
      <c r="B214" s="25" t="s">
        <v>150</v>
      </c>
      <c r="C214" s="26">
        <v>1988</v>
      </c>
      <c r="D214" s="27" t="s">
        <v>12</v>
      </c>
      <c r="E214" s="27" t="s">
        <v>345</v>
      </c>
      <c r="F214" s="28" t="s">
        <v>232</v>
      </c>
      <c r="G214" s="29">
        <v>1</v>
      </c>
      <c r="H214" s="88"/>
      <c r="I214" s="29"/>
      <c r="J214" s="30">
        <v>100000</v>
      </c>
      <c r="K214" s="22">
        <f t="shared" si="7"/>
        <v>100000</v>
      </c>
      <c r="L214" s="22"/>
      <c r="M214" s="30" t="s">
        <v>448</v>
      </c>
      <c r="N214" s="111"/>
      <c r="O214" s="15"/>
    </row>
    <row r="215" spans="1:15" s="32" customFormat="1" x14ac:dyDescent="0.3">
      <c r="A215" s="24" t="s">
        <v>90</v>
      </c>
      <c r="B215" s="25" t="s">
        <v>150</v>
      </c>
      <c r="C215" s="26">
        <v>1988</v>
      </c>
      <c r="D215" s="27" t="s">
        <v>91</v>
      </c>
      <c r="E215" s="27" t="s">
        <v>344</v>
      </c>
      <c r="F215" s="28" t="s">
        <v>363</v>
      </c>
      <c r="G215" s="29">
        <v>1</v>
      </c>
      <c r="H215" s="88"/>
      <c r="I215" s="29"/>
      <c r="J215" s="30">
        <v>425000</v>
      </c>
      <c r="K215" s="30">
        <f t="shared" si="7"/>
        <v>425000</v>
      </c>
      <c r="L215" s="22"/>
      <c r="M215" s="30"/>
      <c r="N215" s="114" t="s">
        <v>485</v>
      </c>
      <c r="O215" s="15"/>
    </row>
    <row r="216" spans="1:15" s="32" customFormat="1" x14ac:dyDescent="0.3">
      <c r="A216" s="24" t="s">
        <v>90</v>
      </c>
      <c r="B216" s="25" t="s">
        <v>150</v>
      </c>
      <c r="C216" s="26">
        <v>1988</v>
      </c>
      <c r="D216" s="27" t="s">
        <v>87</v>
      </c>
      <c r="E216" s="27" t="s">
        <v>344</v>
      </c>
      <c r="F216" s="28" t="s">
        <v>1</v>
      </c>
      <c r="G216" s="29">
        <v>4</v>
      </c>
      <c r="H216" s="88"/>
      <c r="I216" s="29"/>
      <c r="J216" s="30">
        <v>347047</v>
      </c>
      <c r="K216" s="22">
        <f t="shared" si="7"/>
        <v>395460.05650000001</v>
      </c>
      <c r="L216" s="22"/>
      <c r="M216" s="30"/>
      <c r="N216" s="111"/>
      <c r="O216" s="15"/>
    </row>
    <row r="217" spans="1:15" s="32" customFormat="1" x14ac:dyDescent="0.3">
      <c r="A217" s="24" t="s">
        <v>90</v>
      </c>
      <c r="B217" s="25" t="s">
        <v>150</v>
      </c>
      <c r="C217" s="26">
        <v>1988</v>
      </c>
      <c r="D217" s="27" t="s">
        <v>87</v>
      </c>
      <c r="E217" s="27" t="s">
        <v>344</v>
      </c>
      <c r="F217" s="28" t="s">
        <v>185</v>
      </c>
      <c r="G217" s="29">
        <v>5</v>
      </c>
      <c r="H217" s="88"/>
      <c r="I217" s="29"/>
      <c r="J217" s="30">
        <v>204750</v>
      </c>
      <c r="K217" s="22">
        <f t="shared" si="7"/>
        <v>243693.45</v>
      </c>
      <c r="L217" s="22"/>
      <c r="M217" s="30"/>
      <c r="N217" s="111"/>
      <c r="O217" s="15"/>
    </row>
    <row r="218" spans="1:15" s="32" customFormat="1" x14ac:dyDescent="0.3">
      <c r="A218" s="24" t="s">
        <v>25</v>
      </c>
      <c r="B218" s="25" t="s">
        <v>105</v>
      </c>
      <c r="C218" s="26">
        <v>1994</v>
      </c>
      <c r="D218" s="27" t="s">
        <v>12</v>
      </c>
      <c r="E218" s="27" t="s">
        <v>345</v>
      </c>
      <c r="F218" s="28" t="s">
        <v>232</v>
      </c>
      <c r="G218" s="29">
        <v>1</v>
      </c>
      <c r="H218" s="88"/>
      <c r="I218" s="29"/>
      <c r="J218" s="30">
        <v>100000</v>
      </c>
      <c r="K218" s="22">
        <f t="shared" si="7"/>
        <v>100000</v>
      </c>
      <c r="L218" s="22"/>
      <c r="M218" s="30" t="s">
        <v>448</v>
      </c>
      <c r="N218" s="111"/>
      <c r="O218" s="15"/>
    </row>
    <row r="219" spans="1:15" s="32" customFormat="1" x14ac:dyDescent="0.3">
      <c r="A219" s="17" t="s">
        <v>25</v>
      </c>
      <c r="B219" s="21" t="s">
        <v>105</v>
      </c>
      <c r="C219" s="18">
        <v>1994</v>
      </c>
      <c r="D219" s="19" t="s">
        <v>12</v>
      </c>
      <c r="E219" s="27" t="s">
        <v>345</v>
      </c>
      <c r="F219" s="23" t="s">
        <v>331</v>
      </c>
      <c r="G219" s="20">
        <v>3</v>
      </c>
      <c r="H219" s="89"/>
      <c r="I219" s="20"/>
      <c r="J219" s="30">
        <v>50000</v>
      </c>
      <c r="K219" s="22">
        <f t="shared" si="7"/>
        <v>54545</v>
      </c>
      <c r="L219" s="22"/>
      <c r="M219" s="30"/>
      <c r="N219" s="111"/>
      <c r="O219" s="15"/>
    </row>
    <row r="220" spans="1:15" s="32" customFormat="1" x14ac:dyDescent="0.3">
      <c r="A220" s="24" t="s">
        <v>25</v>
      </c>
      <c r="B220" s="25" t="s">
        <v>105</v>
      </c>
      <c r="C220" s="26">
        <v>1994</v>
      </c>
      <c r="D220" s="27" t="s">
        <v>87</v>
      </c>
      <c r="E220" s="27" t="s">
        <v>344</v>
      </c>
      <c r="F220" s="28" t="s">
        <v>1</v>
      </c>
      <c r="G220" s="29">
        <v>3</v>
      </c>
      <c r="H220" s="88"/>
      <c r="I220" s="29"/>
      <c r="J220" s="30">
        <v>315497</v>
      </c>
      <c r="K220" s="22">
        <f t="shared" si="7"/>
        <v>344175.67729999998</v>
      </c>
      <c r="L220" s="22"/>
      <c r="M220" s="30"/>
      <c r="N220" s="111"/>
      <c r="O220" s="15"/>
    </row>
    <row r="221" spans="1:15" s="32" customFormat="1" x14ac:dyDescent="0.3">
      <c r="A221" s="48" t="s">
        <v>25</v>
      </c>
      <c r="B221" s="49" t="s">
        <v>105</v>
      </c>
      <c r="C221" s="50">
        <v>1994</v>
      </c>
      <c r="D221" s="51" t="s">
        <v>91</v>
      </c>
      <c r="E221" s="51" t="s">
        <v>91</v>
      </c>
      <c r="F221" s="52" t="s">
        <v>363</v>
      </c>
      <c r="G221" s="53">
        <v>3</v>
      </c>
      <c r="H221" s="90"/>
      <c r="I221" s="53"/>
      <c r="J221" s="54">
        <v>425000</v>
      </c>
      <c r="K221" s="54">
        <f t="shared" si="7"/>
        <v>463632.5</v>
      </c>
      <c r="L221" s="22"/>
      <c r="M221" s="30"/>
      <c r="N221" s="111"/>
      <c r="O221" s="15"/>
    </row>
    <row r="222" spans="1:15" s="32" customFormat="1" x14ac:dyDescent="0.3">
      <c r="A222" s="24" t="s">
        <v>25</v>
      </c>
      <c r="B222" s="25" t="s">
        <v>105</v>
      </c>
      <c r="C222" s="26">
        <v>1994</v>
      </c>
      <c r="D222" s="27" t="s">
        <v>87</v>
      </c>
      <c r="E222" s="27" t="s">
        <v>87</v>
      </c>
      <c r="F222" s="28" t="s">
        <v>8</v>
      </c>
      <c r="G222" s="29">
        <v>5</v>
      </c>
      <c r="H222" s="88"/>
      <c r="I222" s="29"/>
      <c r="J222" s="30">
        <v>80709</v>
      </c>
      <c r="K222" s="22">
        <f t="shared" si="7"/>
        <v>96059.851800000004</v>
      </c>
      <c r="L222" s="22"/>
      <c r="M222" s="30"/>
      <c r="N222" s="111"/>
      <c r="O222" s="15"/>
    </row>
    <row r="223" spans="1:15" s="32" customFormat="1" x14ac:dyDescent="0.3">
      <c r="A223" s="24" t="s">
        <v>25</v>
      </c>
      <c r="B223" s="25" t="s">
        <v>105</v>
      </c>
      <c r="C223" s="26">
        <v>1994</v>
      </c>
      <c r="D223" s="27" t="s">
        <v>13</v>
      </c>
      <c r="E223" s="27" t="s">
        <v>344</v>
      </c>
      <c r="F223" s="28" t="s">
        <v>184</v>
      </c>
      <c r="G223" s="29">
        <v>6</v>
      </c>
      <c r="H223" s="88"/>
      <c r="I223" s="29"/>
      <c r="J223" s="30">
        <v>135000</v>
      </c>
      <c r="K223" s="22">
        <f t="shared" si="7"/>
        <v>167818.5</v>
      </c>
      <c r="L223" s="22"/>
      <c r="M223" s="30"/>
      <c r="N223" s="111"/>
      <c r="O223" s="15"/>
    </row>
    <row r="224" spans="1:15" s="32" customFormat="1" x14ac:dyDescent="0.3">
      <c r="A224" s="24" t="s">
        <v>26</v>
      </c>
      <c r="B224" s="25" t="s">
        <v>179</v>
      </c>
      <c r="C224" s="26">
        <v>1974</v>
      </c>
      <c r="D224" s="27" t="s">
        <v>12</v>
      </c>
      <c r="E224" s="27" t="s">
        <v>344</v>
      </c>
      <c r="F224" s="28" t="s">
        <v>400</v>
      </c>
      <c r="G224" s="29">
        <v>2</v>
      </c>
      <c r="H224" s="88"/>
      <c r="I224" s="29"/>
      <c r="J224" s="30">
        <v>0</v>
      </c>
      <c r="K224" s="22">
        <v>0</v>
      </c>
      <c r="L224" s="22"/>
      <c r="M224" s="30"/>
      <c r="N224" s="111"/>
      <c r="O224" s="15"/>
    </row>
    <row r="225" spans="1:15" x14ac:dyDescent="0.3">
      <c r="A225" s="17" t="s">
        <v>26</v>
      </c>
      <c r="B225" s="21" t="s">
        <v>180</v>
      </c>
      <c r="C225" s="18"/>
      <c r="D225" s="19" t="s">
        <v>213</v>
      </c>
      <c r="E225" s="19" t="s">
        <v>213</v>
      </c>
      <c r="F225" s="35" t="s">
        <v>216</v>
      </c>
      <c r="G225" s="20">
        <v>1</v>
      </c>
      <c r="H225" s="89"/>
      <c r="I225" s="20"/>
      <c r="J225" s="22">
        <v>1000000</v>
      </c>
      <c r="K225" s="22">
        <f t="shared" ref="K225:K231" si="8">IF(G225=1,J225+J225*$C$633,IF(G225=2,J225+J225*$C$634,IF(G225=3,J225+J225*$C$635,IF(G225=4,J225+J225*$C$636,IF(G225=5,J225+J225*$C$637,IF(G225=6,J225+J225*$C$638))))))</f>
        <v>1000000</v>
      </c>
      <c r="L225" s="22"/>
      <c r="M225" s="30"/>
      <c r="N225" s="111"/>
      <c r="O225" s="15"/>
    </row>
    <row r="226" spans="1:15" x14ac:dyDescent="0.3">
      <c r="A226" s="48" t="s">
        <v>26</v>
      </c>
      <c r="B226" s="49" t="s">
        <v>180</v>
      </c>
      <c r="C226" s="50"/>
      <c r="D226" s="51" t="s">
        <v>351</v>
      </c>
      <c r="E226" s="51" t="s">
        <v>351</v>
      </c>
      <c r="F226" s="52" t="s">
        <v>366</v>
      </c>
      <c r="G226" s="53">
        <v>1</v>
      </c>
      <c r="H226" s="90"/>
      <c r="I226" s="53"/>
      <c r="J226" s="54">
        <v>11277535</v>
      </c>
      <c r="K226" s="54">
        <f t="shared" si="8"/>
        <v>11277535</v>
      </c>
      <c r="L226" s="22"/>
      <c r="M226" s="30"/>
      <c r="N226" s="111"/>
      <c r="O226" s="15"/>
    </row>
    <row r="227" spans="1:15" x14ac:dyDescent="0.3">
      <c r="A227" s="17" t="s">
        <v>26</v>
      </c>
      <c r="B227" s="21" t="s">
        <v>180</v>
      </c>
      <c r="C227" s="18"/>
      <c r="D227" s="19" t="s">
        <v>0</v>
      </c>
      <c r="E227" s="19" t="s">
        <v>345</v>
      </c>
      <c r="F227" s="23" t="s">
        <v>350</v>
      </c>
      <c r="G227" s="20">
        <v>2</v>
      </c>
      <c r="H227" s="89"/>
      <c r="I227" s="20"/>
      <c r="J227" s="30">
        <v>300000</v>
      </c>
      <c r="K227" s="22">
        <f t="shared" si="8"/>
        <v>313350</v>
      </c>
      <c r="L227" s="22"/>
      <c r="M227" s="30"/>
      <c r="N227" s="111"/>
      <c r="O227" s="15"/>
    </row>
    <row r="228" spans="1:15" x14ac:dyDescent="0.3">
      <c r="A228" s="17" t="s">
        <v>26</v>
      </c>
      <c r="B228" s="21" t="s">
        <v>180</v>
      </c>
      <c r="C228" s="18"/>
      <c r="D228" s="19" t="s">
        <v>0</v>
      </c>
      <c r="E228" s="19" t="s">
        <v>345</v>
      </c>
      <c r="F228" s="23" t="s">
        <v>309</v>
      </c>
      <c r="G228" s="20">
        <v>2</v>
      </c>
      <c r="H228" s="89"/>
      <c r="I228" s="20"/>
      <c r="J228" s="22">
        <v>200000</v>
      </c>
      <c r="K228" s="22">
        <f t="shared" si="8"/>
        <v>208900</v>
      </c>
      <c r="L228" s="22"/>
      <c r="M228" s="30"/>
      <c r="N228" s="111"/>
      <c r="O228" s="15"/>
    </row>
    <row r="229" spans="1:15" x14ac:dyDescent="0.3">
      <c r="A229" s="17" t="s">
        <v>26</v>
      </c>
      <c r="B229" s="21" t="s">
        <v>180</v>
      </c>
      <c r="C229" s="18"/>
      <c r="D229" s="19" t="s">
        <v>351</v>
      </c>
      <c r="E229" s="27" t="s">
        <v>351</v>
      </c>
      <c r="F229" s="23" t="s">
        <v>353</v>
      </c>
      <c r="G229" s="20">
        <v>2</v>
      </c>
      <c r="H229" s="89"/>
      <c r="I229" s="20"/>
      <c r="J229" s="30">
        <v>4225402</v>
      </c>
      <c r="K229" s="22">
        <f t="shared" si="8"/>
        <v>4413432.3890000004</v>
      </c>
      <c r="L229" s="22"/>
      <c r="M229" s="30"/>
      <c r="N229" s="111"/>
      <c r="O229" s="15"/>
    </row>
    <row r="230" spans="1:15" s="32" customFormat="1" x14ac:dyDescent="0.3">
      <c r="A230" s="17" t="s">
        <v>26</v>
      </c>
      <c r="B230" s="21" t="s">
        <v>180</v>
      </c>
      <c r="C230" s="18"/>
      <c r="D230" s="19" t="s">
        <v>351</v>
      </c>
      <c r="E230" s="27" t="s">
        <v>351</v>
      </c>
      <c r="F230" s="23" t="s">
        <v>354</v>
      </c>
      <c r="G230" s="20">
        <v>2</v>
      </c>
      <c r="H230" s="89"/>
      <c r="I230" s="20"/>
      <c r="J230" s="30">
        <v>420322</v>
      </c>
      <c r="K230" s="22">
        <f t="shared" si="8"/>
        <v>439026.32900000003</v>
      </c>
      <c r="L230" s="22"/>
      <c r="M230" s="30"/>
      <c r="N230" s="111"/>
      <c r="O230" s="15"/>
    </row>
    <row r="231" spans="1:15" s="32" customFormat="1" x14ac:dyDescent="0.3">
      <c r="A231" s="17" t="s">
        <v>413</v>
      </c>
      <c r="B231" s="21" t="s">
        <v>180</v>
      </c>
      <c r="C231" s="18"/>
      <c r="D231" s="19" t="s">
        <v>351</v>
      </c>
      <c r="E231" s="27" t="s">
        <v>351</v>
      </c>
      <c r="F231" s="23" t="s">
        <v>412</v>
      </c>
      <c r="G231" s="20">
        <v>2</v>
      </c>
      <c r="H231" s="89"/>
      <c r="I231" s="20"/>
      <c r="J231" s="30">
        <v>300000</v>
      </c>
      <c r="K231" s="22">
        <f t="shared" si="8"/>
        <v>313350</v>
      </c>
      <c r="L231" s="22"/>
      <c r="M231" s="30"/>
      <c r="N231" s="111" t="s">
        <v>418</v>
      </c>
      <c r="O231" s="15"/>
    </row>
    <row r="232" spans="1:15" s="32" customFormat="1" x14ac:dyDescent="0.3">
      <c r="A232" s="17" t="s">
        <v>26</v>
      </c>
      <c r="B232" s="21" t="s">
        <v>180</v>
      </c>
      <c r="C232" s="18"/>
      <c r="D232" s="19" t="s">
        <v>351</v>
      </c>
      <c r="E232" s="27" t="s">
        <v>351</v>
      </c>
      <c r="F232" s="23" t="s">
        <v>352</v>
      </c>
      <c r="G232" s="20">
        <v>2</v>
      </c>
      <c r="H232" s="89"/>
      <c r="I232" s="20"/>
      <c r="J232" s="30">
        <v>62938379</v>
      </c>
      <c r="K232" s="22">
        <v>62938379</v>
      </c>
      <c r="L232" s="22"/>
      <c r="M232" s="30"/>
      <c r="N232" s="111"/>
      <c r="O232" s="15"/>
    </row>
    <row r="233" spans="1:15" s="32" customFormat="1" x14ac:dyDescent="0.3">
      <c r="A233" s="17" t="s">
        <v>26</v>
      </c>
      <c r="B233" s="21" t="s">
        <v>180</v>
      </c>
      <c r="C233" s="18"/>
      <c r="D233" s="19" t="s">
        <v>12</v>
      </c>
      <c r="E233" s="19" t="s">
        <v>345</v>
      </c>
      <c r="F233" s="23" t="s">
        <v>313</v>
      </c>
      <c r="G233" s="20">
        <v>2</v>
      </c>
      <c r="H233" s="89"/>
      <c r="I233" s="20"/>
      <c r="J233" s="30">
        <v>1700000</v>
      </c>
      <c r="K233" s="22">
        <f t="shared" ref="K233:K254" si="9">IF(G233=1,J233+J233*$C$633,IF(G233=2,J233+J233*$C$634,IF(G233=3,J233+J233*$C$635,IF(G233=4,J233+J233*$C$636,IF(G233=5,J233+J233*$C$637,IF(G233=6,J233+J233*$C$638))))))</f>
        <v>1775650</v>
      </c>
      <c r="L233" s="22"/>
      <c r="M233" s="30"/>
      <c r="N233" s="111"/>
      <c r="O233" s="15"/>
    </row>
    <row r="234" spans="1:15" s="32" customFormat="1" x14ac:dyDescent="0.3">
      <c r="A234" s="17" t="s">
        <v>26</v>
      </c>
      <c r="B234" s="21" t="s">
        <v>180</v>
      </c>
      <c r="C234" s="18"/>
      <c r="D234" s="19" t="s">
        <v>12</v>
      </c>
      <c r="E234" s="19" t="s">
        <v>345</v>
      </c>
      <c r="F234" s="35" t="s">
        <v>314</v>
      </c>
      <c r="G234" s="20">
        <v>2</v>
      </c>
      <c r="H234" s="89"/>
      <c r="I234" s="20"/>
      <c r="J234" s="30">
        <v>400000</v>
      </c>
      <c r="K234" s="22">
        <f t="shared" si="9"/>
        <v>417800</v>
      </c>
      <c r="L234" s="22"/>
      <c r="M234" s="30"/>
      <c r="N234" s="111"/>
      <c r="O234" s="15"/>
    </row>
    <row r="235" spans="1:15" s="32" customFormat="1" x14ac:dyDescent="0.3">
      <c r="A235" s="17" t="s">
        <v>26</v>
      </c>
      <c r="B235" s="21" t="s">
        <v>180</v>
      </c>
      <c r="C235" s="18"/>
      <c r="D235" s="19" t="s">
        <v>12</v>
      </c>
      <c r="E235" s="19" t="s">
        <v>344</v>
      </c>
      <c r="F235" s="23" t="s">
        <v>315</v>
      </c>
      <c r="G235" s="20">
        <v>2</v>
      </c>
      <c r="H235" s="89"/>
      <c r="I235" s="20"/>
      <c r="J235" s="22">
        <v>1000000</v>
      </c>
      <c r="K235" s="22">
        <f t="shared" si="9"/>
        <v>1044500</v>
      </c>
      <c r="L235" s="22"/>
      <c r="M235" s="30"/>
      <c r="N235" s="111"/>
      <c r="O235" s="15"/>
    </row>
    <row r="236" spans="1:15" s="32" customFormat="1" x14ac:dyDescent="0.3">
      <c r="A236" s="17" t="s">
        <v>26</v>
      </c>
      <c r="B236" s="21" t="s">
        <v>180</v>
      </c>
      <c r="C236" s="18"/>
      <c r="D236" s="19" t="s">
        <v>12</v>
      </c>
      <c r="E236" s="19" t="s">
        <v>345</v>
      </c>
      <c r="F236" s="23" t="s">
        <v>360</v>
      </c>
      <c r="G236" s="20">
        <v>2</v>
      </c>
      <c r="H236" s="89"/>
      <c r="I236" s="20"/>
      <c r="J236" s="30">
        <v>600000</v>
      </c>
      <c r="K236" s="22">
        <f t="shared" si="9"/>
        <v>626700</v>
      </c>
      <c r="L236" s="22"/>
      <c r="M236" s="30"/>
      <c r="N236" s="111"/>
      <c r="O236" s="15"/>
    </row>
    <row r="237" spans="1:15" s="32" customFormat="1" x14ac:dyDescent="0.3">
      <c r="A237" s="17" t="s">
        <v>26</v>
      </c>
      <c r="B237" s="21" t="s">
        <v>180</v>
      </c>
      <c r="C237" s="18"/>
      <c r="D237" s="19" t="s">
        <v>0</v>
      </c>
      <c r="E237" s="19" t="s">
        <v>0</v>
      </c>
      <c r="F237" s="35" t="s">
        <v>310</v>
      </c>
      <c r="G237" s="20">
        <v>2</v>
      </c>
      <c r="H237" s="89"/>
      <c r="I237" s="20"/>
      <c r="J237" s="30">
        <v>120000</v>
      </c>
      <c r="K237" s="22">
        <f t="shared" si="9"/>
        <v>125340</v>
      </c>
      <c r="L237" s="22"/>
      <c r="M237" s="30"/>
      <c r="N237" s="111"/>
      <c r="O237" s="15"/>
    </row>
    <row r="238" spans="1:15" s="32" customFormat="1" x14ac:dyDescent="0.3">
      <c r="A238" s="17" t="s">
        <v>26</v>
      </c>
      <c r="B238" s="21" t="s">
        <v>180</v>
      </c>
      <c r="C238" s="18"/>
      <c r="D238" s="19" t="s">
        <v>12</v>
      </c>
      <c r="E238" s="19" t="s">
        <v>345</v>
      </c>
      <c r="F238" s="23" t="s">
        <v>316</v>
      </c>
      <c r="G238" s="20">
        <v>2</v>
      </c>
      <c r="H238" s="89"/>
      <c r="I238" s="20"/>
      <c r="J238" s="22">
        <v>500000</v>
      </c>
      <c r="K238" s="22">
        <f t="shared" si="9"/>
        <v>522250</v>
      </c>
      <c r="L238" s="22"/>
      <c r="M238" s="30"/>
      <c r="N238" s="111"/>
      <c r="O238" s="15"/>
    </row>
    <row r="239" spans="1:15" s="32" customFormat="1" x14ac:dyDescent="0.3">
      <c r="A239" s="17" t="s">
        <v>26</v>
      </c>
      <c r="B239" s="21" t="s">
        <v>180</v>
      </c>
      <c r="C239" s="18"/>
      <c r="D239" s="19" t="s">
        <v>12</v>
      </c>
      <c r="E239" s="19" t="s">
        <v>345</v>
      </c>
      <c r="F239" s="23" t="s">
        <v>342</v>
      </c>
      <c r="G239" s="20">
        <v>2</v>
      </c>
      <c r="H239" s="89"/>
      <c r="I239" s="20"/>
      <c r="J239" s="30">
        <v>200000</v>
      </c>
      <c r="K239" s="22">
        <f t="shared" si="9"/>
        <v>208900</v>
      </c>
      <c r="L239" s="22"/>
      <c r="M239" s="30"/>
      <c r="N239" s="111"/>
      <c r="O239" s="15"/>
    </row>
    <row r="240" spans="1:15" s="32" customFormat="1" x14ac:dyDescent="0.3">
      <c r="A240" s="17" t="s">
        <v>26</v>
      </c>
      <c r="B240" s="21" t="s">
        <v>180</v>
      </c>
      <c r="C240" s="18"/>
      <c r="D240" s="19" t="s">
        <v>351</v>
      </c>
      <c r="E240" s="27" t="s">
        <v>351</v>
      </c>
      <c r="F240" s="23" t="s">
        <v>357</v>
      </c>
      <c r="G240" s="20">
        <v>2</v>
      </c>
      <c r="H240" s="89"/>
      <c r="I240" s="20"/>
      <c r="J240" s="30">
        <v>2521930</v>
      </c>
      <c r="K240" s="22">
        <f t="shared" si="9"/>
        <v>2634155.8849999998</v>
      </c>
      <c r="L240" s="22"/>
      <c r="M240" s="30"/>
      <c r="N240" s="111"/>
      <c r="O240" s="15"/>
    </row>
    <row r="241" spans="1:15" s="32" customFormat="1" x14ac:dyDescent="0.3">
      <c r="A241" s="17" t="s">
        <v>26</v>
      </c>
      <c r="B241" s="21" t="s">
        <v>180</v>
      </c>
      <c r="C241" s="18"/>
      <c r="D241" s="19" t="s">
        <v>351</v>
      </c>
      <c r="E241" s="27" t="s">
        <v>351</v>
      </c>
      <c r="F241" s="23" t="s">
        <v>355</v>
      </c>
      <c r="G241" s="20">
        <v>2</v>
      </c>
      <c r="H241" s="89"/>
      <c r="I241" s="20"/>
      <c r="J241" s="30">
        <v>420322</v>
      </c>
      <c r="K241" s="22">
        <f t="shared" si="9"/>
        <v>439026.32900000003</v>
      </c>
      <c r="L241" s="22"/>
      <c r="M241" s="30"/>
      <c r="N241" s="111"/>
      <c r="O241" s="15"/>
    </row>
    <row r="242" spans="1:15" s="32" customFormat="1" x14ac:dyDescent="0.3">
      <c r="A242" s="17" t="s">
        <v>26</v>
      </c>
      <c r="B242" s="21" t="s">
        <v>180</v>
      </c>
      <c r="C242" s="18"/>
      <c r="D242" s="19" t="s">
        <v>12</v>
      </c>
      <c r="E242" s="19" t="s">
        <v>345</v>
      </c>
      <c r="F242" s="23" t="s">
        <v>343</v>
      </c>
      <c r="G242" s="20">
        <v>2</v>
      </c>
      <c r="H242" s="89"/>
      <c r="I242" s="20"/>
      <c r="J242" s="30">
        <v>30000</v>
      </c>
      <c r="K242" s="22">
        <f t="shared" si="9"/>
        <v>31335</v>
      </c>
      <c r="L242" s="22"/>
      <c r="M242" s="30"/>
      <c r="N242" s="111"/>
      <c r="O242" s="15"/>
    </row>
    <row r="243" spans="1:15" s="32" customFormat="1" x14ac:dyDescent="0.3">
      <c r="A243" s="17" t="s">
        <v>26</v>
      </c>
      <c r="B243" s="21" t="s">
        <v>180</v>
      </c>
      <c r="C243" s="18"/>
      <c r="D243" s="19" t="s">
        <v>12</v>
      </c>
      <c r="E243" s="19" t="s">
        <v>345</v>
      </c>
      <c r="F243" s="35" t="s">
        <v>317</v>
      </c>
      <c r="G243" s="20">
        <v>2</v>
      </c>
      <c r="H243" s="89"/>
      <c r="I243" s="20"/>
      <c r="J243" s="30">
        <v>1000000</v>
      </c>
      <c r="K243" s="22">
        <f t="shared" si="9"/>
        <v>1044500</v>
      </c>
      <c r="L243" s="22"/>
      <c r="M243" s="30"/>
      <c r="N243" s="111"/>
      <c r="O243" s="15"/>
    </row>
    <row r="244" spans="1:15" s="32" customFormat="1" x14ac:dyDescent="0.3">
      <c r="A244" s="48" t="s">
        <v>26</v>
      </c>
      <c r="B244" s="49" t="s">
        <v>180</v>
      </c>
      <c r="C244" s="50"/>
      <c r="D244" s="51" t="s">
        <v>12</v>
      </c>
      <c r="E244" s="51" t="s">
        <v>345</v>
      </c>
      <c r="F244" s="55" t="s">
        <v>365</v>
      </c>
      <c r="G244" s="53">
        <v>2</v>
      </c>
      <c r="H244" s="90"/>
      <c r="I244" s="53"/>
      <c r="J244" s="54">
        <v>400000</v>
      </c>
      <c r="K244" s="54">
        <f t="shared" si="9"/>
        <v>417800</v>
      </c>
      <c r="L244" s="22"/>
      <c r="M244" s="30"/>
      <c r="N244" s="111"/>
      <c r="O244" s="15"/>
    </row>
    <row r="245" spans="1:15" s="32" customFormat="1" x14ac:dyDescent="0.3">
      <c r="A245" s="17" t="s">
        <v>26</v>
      </c>
      <c r="B245" s="21" t="s">
        <v>180</v>
      </c>
      <c r="C245" s="18"/>
      <c r="D245" s="19" t="s">
        <v>12</v>
      </c>
      <c r="E245" s="19" t="s">
        <v>345</v>
      </c>
      <c r="F245" s="23" t="s">
        <v>318</v>
      </c>
      <c r="G245" s="20">
        <v>2</v>
      </c>
      <c r="H245" s="89"/>
      <c r="I245" s="20"/>
      <c r="J245" s="22">
        <v>200000</v>
      </c>
      <c r="K245" s="22">
        <f t="shared" si="9"/>
        <v>208900</v>
      </c>
      <c r="L245" s="22"/>
      <c r="M245" s="30"/>
      <c r="N245" s="111"/>
      <c r="O245" s="15"/>
    </row>
    <row r="246" spans="1:15" s="32" customFormat="1" x14ac:dyDescent="0.3">
      <c r="A246" s="24" t="s">
        <v>26</v>
      </c>
      <c r="B246" s="25" t="s">
        <v>180</v>
      </c>
      <c r="C246" s="26"/>
      <c r="D246" s="27" t="s">
        <v>12</v>
      </c>
      <c r="E246" s="27" t="s">
        <v>345</v>
      </c>
      <c r="F246" s="28" t="s">
        <v>368</v>
      </c>
      <c r="G246" s="29">
        <v>2</v>
      </c>
      <c r="H246" s="88"/>
      <c r="I246" s="29"/>
      <c r="J246" s="30">
        <v>200000</v>
      </c>
      <c r="K246" s="30">
        <f t="shared" si="9"/>
        <v>208900</v>
      </c>
      <c r="L246" s="22"/>
      <c r="M246" s="30"/>
      <c r="N246" s="111"/>
      <c r="O246" s="15"/>
    </row>
    <row r="247" spans="1:15" s="32" customFormat="1" x14ac:dyDescent="0.3">
      <c r="A247" s="17" t="s">
        <v>26</v>
      </c>
      <c r="B247" s="21" t="s">
        <v>180</v>
      </c>
      <c r="C247" s="18"/>
      <c r="D247" s="19" t="s">
        <v>0</v>
      </c>
      <c r="E247" s="19" t="s">
        <v>345</v>
      </c>
      <c r="F247" s="23" t="s">
        <v>312</v>
      </c>
      <c r="G247" s="20">
        <v>2</v>
      </c>
      <c r="H247" s="89"/>
      <c r="I247" s="20"/>
      <c r="J247" s="22">
        <v>150000</v>
      </c>
      <c r="K247" s="22">
        <f t="shared" si="9"/>
        <v>156675</v>
      </c>
      <c r="L247" s="22"/>
      <c r="M247" s="30"/>
      <c r="N247" s="111"/>
      <c r="O247" s="15"/>
    </row>
    <row r="248" spans="1:15" s="32" customFormat="1" x14ac:dyDescent="0.3">
      <c r="A248" s="17" t="s">
        <v>26</v>
      </c>
      <c r="B248" s="21" t="s">
        <v>180</v>
      </c>
      <c r="C248" s="18"/>
      <c r="D248" s="19" t="s">
        <v>351</v>
      </c>
      <c r="E248" s="27" t="s">
        <v>351</v>
      </c>
      <c r="F248" s="23" t="s">
        <v>359</v>
      </c>
      <c r="G248" s="20">
        <v>2</v>
      </c>
      <c r="H248" s="89"/>
      <c r="I248" s="20"/>
      <c r="J248" s="30">
        <v>17065403</v>
      </c>
      <c r="K248" s="22">
        <f t="shared" si="9"/>
        <v>17824813.433499999</v>
      </c>
      <c r="L248" s="22"/>
      <c r="M248" s="30"/>
      <c r="N248" s="111"/>
      <c r="O248" s="15"/>
    </row>
    <row r="249" spans="1:15" s="32" customFormat="1" x14ac:dyDescent="0.3">
      <c r="A249" s="17" t="s">
        <v>26</v>
      </c>
      <c r="B249" s="21" t="s">
        <v>180</v>
      </c>
      <c r="C249" s="18"/>
      <c r="D249" s="19" t="s">
        <v>351</v>
      </c>
      <c r="E249" s="27" t="s">
        <v>351</v>
      </c>
      <c r="F249" s="23" t="s">
        <v>358</v>
      </c>
      <c r="G249" s="20">
        <v>2</v>
      </c>
      <c r="H249" s="89"/>
      <c r="I249" s="20"/>
      <c r="J249" s="30">
        <v>1730736</v>
      </c>
      <c r="K249" s="22">
        <f t="shared" si="9"/>
        <v>1807753.7520000001</v>
      </c>
      <c r="L249" s="22"/>
      <c r="M249" s="30"/>
      <c r="N249" s="111"/>
      <c r="O249" s="15"/>
    </row>
    <row r="250" spans="1:15" x14ac:dyDescent="0.3">
      <c r="A250" s="17" t="s">
        <v>26</v>
      </c>
      <c r="B250" s="21" t="s">
        <v>180</v>
      </c>
      <c r="C250" s="18"/>
      <c r="D250" s="19" t="s">
        <v>0</v>
      </c>
      <c r="E250" s="19" t="s">
        <v>345</v>
      </c>
      <c r="F250" s="23" t="s">
        <v>350</v>
      </c>
      <c r="G250" s="20">
        <v>3</v>
      </c>
      <c r="H250" s="89"/>
      <c r="I250" s="20"/>
      <c r="J250" s="30">
        <v>300000</v>
      </c>
      <c r="K250" s="22">
        <f t="shared" si="9"/>
        <v>327270</v>
      </c>
      <c r="L250" s="22"/>
      <c r="M250" s="30"/>
      <c r="N250" s="111"/>
      <c r="O250" s="15"/>
    </row>
    <row r="251" spans="1:15" x14ac:dyDescent="0.3">
      <c r="A251" s="17" t="s">
        <v>26</v>
      </c>
      <c r="B251" s="21" t="s">
        <v>180</v>
      </c>
      <c r="C251" s="18"/>
      <c r="D251" s="19" t="s">
        <v>0</v>
      </c>
      <c r="E251" s="19" t="s">
        <v>345</v>
      </c>
      <c r="F251" s="23" t="s">
        <v>309</v>
      </c>
      <c r="G251" s="20">
        <v>3</v>
      </c>
      <c r="H251" s="89"/>
      <c r="I251" s="20"/>
      <c r="J251" s="22">
        <v>200000</v>
      </c>
      <c r="K251" s="22">
        <f t="shared" si="9"/>
        <v>218180</v>
      </c>
      <c r="L251" s="22"/>
      <c r="M251" s="30"/>
      <c r="N251" s="111"/>
      <c r="O251" s="15"/>
    </row>
    <row r="252" spans="1:15" s="118" customFormat="1" x14ac:dyDescent="0.3">
      <c r="A252" s="17" t="s">
        <v>26</v>
      </c>
      <c r="B252" s="21" t="s">
        <v>180</v>
      </c>
      <c r="C252" s="18"/>
      <c r="D252" s="19" t="s">
        <v>351</v>
      </c>
      <c r="E252" s="27" t="s">
        <v>351</v>
      </c>
      <c r="F252" s="23" t="s">
        <v>353</v>
      </c>
      <c r="G252" s="20">
        <v>3</v>
      </c>
      <c r="H252" s="89"/>
      <c r="I252" s="20"/>
      <c r="J252" s="30">
        <v>4667428</v>
      </c>
      <c r="K252" s="22">
        <f t="shared" si="9"/>
        <v>5091697.2051999997</v>
      </c>
      <c r="L252" s="22"/>
      <c r="M252" s="30"/>
      <c r="N252" s="111"/>
      <c r="O252" s="15"/>
    </row>
    <row r="253" spans="1:15" s="32" customFormat="1" x14ac:dyDescent="0.3">
      <c r="A253" s="17" t="s">
        <v>26</v>
      </c>
      <c r="B253" s="21" t="s">
        <v>180</v>
      </c>
      <c r="C253" s="18"/>
      <c r="D253" s="19" t="s">
        <v>351</v>
      </c>
      <c r="E253" s="27" t="s">
        <v>351</v>
      </c>
      <c r="F253" s="23" t="s">
        <v>354</v>
      </c>
      <c r="G253" s="20">
        <v>3</v>
      </c>
      <c r="H253" s="89"/>
      <c r="I253" s="20"/>
      <c r="J253" s="30">
        <v>437303</v>
      </c>
      <c r="K253" s="22">
        <f t="shared" si="9"/>
        <v>477053.84269999998</v>
      </c>
      <c r="L253" s="22"/>
      <c r="M253" s="30"/>
      <c r="N253" s="111"/>
      <c r="O253" s="15"/>
    </row>
    <row r="254" spans="1:15" s="32" customFormat="1" x14ac:dyDescent="0.3">
      <c r="A254" s="17" t="s">
        <v>414</v>
      </c>
      <c r="B254" s="21" t="s">
        <v>180</v>
      </c>
      <c r="C254" s="18"/>
      <c r="D254" s="19" t="s">
        <v>351</v>
      </c>
      <c r="E254" s="27" t="s">
        <v>351</v>
      </c>
      <c r="F254" s="23" t="s">
        <v>412</v>
      </c>
      <c r="G254" s="20">
        <v>3</v>
      </c>
      <c r="H254" s="89"/>
      <c r="I254" s="20"/>
      <c r="J254" s="30">
        <v>300000</v>
      </c>
      <c r="K254" s="22">
        <f t="shared" si="9"/>
        <v>327270</v>
      </c>
      <c r="L254" s="22"/>
      <c r="M254" s="30"/>
      <c r="N254" s="111" t="s">
        <v>418</v>
      </c>
      <c r="O254" s="15"/>
    </row>
    <row r="255" spans="1:15" s="32" customFormat="1" x14ac:dyDescent="0.3">
      <c r="A255" s="17" t="s">
        <v>26</v>
      </c>
      <c r="B255" s="21" t="s">
        <v>180</v>
      </c>
      <c r="C255" s="18"/>
      <c r="D255" s="19" t="s">
        <v>351</v>
      </c>
      <c r="E255" s="27" t="s">
        <v>351</v>
      </c>
      <c r="F255" s="23" t="s">
        <v>352</v>
      </c>
      <c r="G255" s="20">
        <v>3</v>
      </c>
      <c r="H255" s="89"/>
      <c r="I255" s="20"/>
      <c r="J255" s="30">
        <v>50340588</v>
      </c>
      <c r="K255" s="22">
        <v>50340588</v>
      </c>
      <c r="L255" s="22"/>
      <c r="M255" s="30"/>
      <c r="N255" s="111"/>
      <c r="O255" s="15"/>
    </row>
    <row r="256" spans="1:15" s="32" customFormat="1" x14ac:dyDescent="0.3">
      <c r="A256" s="17" t="s">
        <v>26</v>
      </c>
      <c r="B256" s="21" t="s">
        <v>180</v>
      </c>
      <c r="C256" s="18"/>
      <c r="D256" s="19" t="s">
        <v>12</v>
      </c>
      <c r="E256" s="19" t="s">
        <v>345</v>
      </c>
      <c r="F256" s="23" t="s">
        <v>313</v>
      </c>
      <c r="G256" s="20">
        <v>3</v>
      </c>
      <c r="H256" s="89"/>
      <c r="I256" s="20"/>
      <c r="J256" s="30">
        <v>1700000</v>
      </c>
      <c r="K256" s="22">
        <f t="shared" ref="K256:K278" si="10">IF(G256=1,J256+J256*$C$633,IF(G256=2,J256+J256*$C$634,IF(G256=3,J256+J256*$C$635,IF(G256=4,J256+J256*$C$636,IF(G256=5,J256+J256*$C$637,IF(G256=6,J256+J256*$C$638))))))</f>
        <v>1854530</v>
      </c>
      <c r="L256" s="22"/>
      <c r="M256" s="30"/>
      <c r="N256" s="111"/>
      <c r="O256" s="15"/>
    </row>
    <row r="257" spans="1:15" s="32" customFormat="1" x14ac:dyDescent="0.3">
      <c r="A257" s="17" t="s">
        <v>26</v>
      </c>
      <c r="B257" s="21" t="s">
        <v>180</v>
      </c>
      <c r="C257" s="18"/>
      <c r="D257" s="19" t="s">
        <v>12</v>
      </c>
      <c r="E257" s="19" t="s">
        <v>345</v>
      </c>
      <c r="F257" s="35" t="s">
        <v>314</v>
      </c>
      <c r="G257" s="20">
        <v>3</v>
      </c>
      <c r="H257" s="89"/>
      <c r="I257" s="20"/>
      <c r="J257" s="30">
        <v>400000</v>
      </c>
      <c r="K257" s="22">
        <f t="shared" si="10"/>
        <v>436360</v>
      </c>
      <c r="L257" s="22"/>
      <c r="M257" s="30"/>
      <c r="N257" s="111"/>
      <c r="O257" s="15"/>
    </row>
    <row r="258" spans="1:15" s="32" customFormat="1" x14ac:dyDescent="0.3">
      <c r="A258" s="17" t="s">
        <v>26</v>
      </c>
      <c r="B258" s="21" t="s">
        <v>180</v>
      </c>
      <c r="C258" s="18"/>
      <c r="D258" s="19" t="s">
        <v>12</v>
      </c>
      <c r="E258" s="19" t="s">
        <v>344</v>
      </c>
      <c r="F258" s="23" t="s">
        <v>315</v>
      </c>
      <c r="G258" s="20">
        <v>3</v>
      </c>
      <c r="H258" s="89"/>
      <c r="I258" s="20"/>
      <c r="J258" s="30">
        <v>1000000</v>
      </c>
      <c r="K258" s="22">
        <f t="shared" si="10"/>
        <v>1090900</v>
      </c>
      <c r="L258" s="22"/>
      <c r="M258" s="30"/>
      <c r="N258" s="111"/>
      <c r="O258" s="15"/>
    </row>
    <row r="259" spans="1:15" s="32" customFormat="1" x14ac:dyDescent="0.3">
      <c r="A259" s="17" t="s">
        <v>26</v>
      </c>
      <c r="B259" s="21" t="s">
        <v>180</v>
      </c>
      <c r="C259" s="18"/>
      <c r="D259" s="19" t="s">
        <v>12</v>
      </c>
      <c r="E259" s="19" t="s">
        <v>345</v>
      </c>
      <c r="F259" s="23" t="s">
        <v>360</v>
      </c>
      <c r="G259" s="20">
        <v>3</v>
      </c>
      <c r="H259" s="89"/>
      <c r="I259" s="20"/>
      <c r="J259" s="30">
        <v>600000</v>
      </c>
      <c r="K259" s="22">
        <f t="shared" si="10"/>
        <v>654540</v>
      </c>
      <c r="L259" s="22"/>
      <c r="M259" s="30"/>
      <c r="N259" s="111"/>
      <c r="O259" s="15"/>
    </row>
    <row r="260" spans="1:15" s="32" customFormat="1" x14ac:dyDescent="0.3">
      <c r="A260" s="17" t="s">
        <v>26</v>
      </c>
      <c r="B260" s="21" t="s">
        <v>180</v>
      </c>
      <c r="C260" s="18"/>
      <c r="D260" s="19" t="s">
        <v>0</v>
      </c>
      <c r="E260" s="19" t="s">
        <v>0</v>
      </c>
      <c r="F260" s="35" t="s">
        <v>310</v>
      </c>
      <c r="G260" s="20">
        <v>3</v>
      </c>
      <c r="H260" s="89"/>
      <c r="I260" s="20"/>
      <c r="J260" s="30">
        <v>120000</v>
      </c>
      <c r="K260" s="22">
        <f t="shared" si="10"/>
        <v>130908</v>
      </c>
      <c r="L260" s="22"/>
      <c r="M260" s="30"/>
      <c r="N260" s="111"/>
      <c r="O260" s="15"/>
    </row>
    <row r="261" spans="1:15" s="32" customFormat="1" x14ac:dyDescent="0.3">
      <c r="A261" s="17" t="s">
        <v>26</v>
      </c>
      <c r="B261" s="21" t="s">
        <v>180</v>
      </c>
      <c r="C261" s="18"/>
      <c r="D261" s="19" t="s">
        <v>12</v>
      </c>
      <c r="E261" s="19" t="s">
        <v>345</v>
      </c>
      <c r="F261" s="23" t="s">
        <v>316</v>
      </c>
      <c r="G261" s="20">
        <v>3</v>
      </c>
      <c r="H261" s="89"/>
      <c r="I261" s="20"/>
      <c r="J261" s="30">
        <v>500000</v>
      </c>
      <c r="K261" s="22">
        <f t="shared" si="10"/>
        <v>545450</v>
      </c>
      <c r="L261" s="22"/>
      <c r="M261" s="30"/>
      <c r="N261" s="111"/>
      <c r="O261" s="15"/>
    </row>
    <row r="262" spans="1:15" s="32" customFormat="1" x14ac:dyDescent="0.3">
      <c r="A262" s="17" t="s">
        <v>26</v>
      </c>
      <c r="B262" s="21" t="s">
        <v>180</v>
      </c>
      <c r="C262" s="18"/>
      <c r="D262" s="19" t="s">
        <v>12</v>
      </c>
      <c r="E262" s="19" t="s">
        <v>345</v>
      </c>
      <c r="F262" s="23" t="s">
        <v>342</v>
      </c>
      <c r="G262" s="20">
        <v>3</v>
      </c>
      <c r="H262" s="89"/>
      <c r="I262" s="20"/>
      <c r="J262" s="22">
        <v>200000</v>
      </c>
      <c r="K262" s="22">
        <f t="shared" si="10"/>
        <v>218180</v>
      </c>
      <c r="L262" s="22"/>
      <c r="M262" s="30"/>
      <c r="N262" s="111"/>
      <c r="O262" s="15"/>
    </row>
    <row r="263" spans="1:15" s="32" customFormat="1" x14ac:dyDescent="0.3">
      <c r="A263" s="17" t="s">
        <v>26</v>
      </c>
      <c r="B263" s="21" t="s">
        <v>180</v>
      </c>
      <c r="C263" s="18"/>
      <c r="D263" s="19" t="s">
        <v>351</v>
      </c>
      <c r="E263" s="27" t="s">
        <v>351</v>
      </c>
      <c r="F263" s="23" t="s">
        <v>357</v>
      </c>
      <c r="G263" s="20">
        <v>3</v>
      </c>
      <c r="H263" s="89"/>
      <c r="I263" s="20"/>
      <c r="J263" s="30">
        <v>2623816</v>
      </c>
      <c r="K263" s="22">
        <f t="shared" si="10"/>
        <v>2862320.8744000001</v>
      </c>
      <c r="L263" s="22"/>
      <c r="M263" s="30"/>
      <c r="N263" s="111"/>
      <c r="O263" s="15"/>
    </row>
    <row r="264" spans="1:15" s="32" customFormat="1" x14ac:dyDescent="0.3">
      <c r="A264" s="17" t="s">
        <v>26</v>
      </c>
      <c r="B264" s="21" t="s">
        <v>180</v>
      </c>
      <c r="C264" s="18"/>
      <c r="D264" s="19" t="s">
        <v>351</v>
      </c>
      <c r="E264" s="27" t="s">
        <v>351</v>
      </c>
      <c r="F264" s="23" t="s">
        <v>355</v>
      </c>
      <c r="G264" s="20">
        <v>3</v>
      </c>
      <c r="H264" s="89"/>
      <c r="I264" s="20"/>
      <c r="J264" s="30">
        <v>437303</v>
      </c>
      <c r="K264" s="22">
        <f t="shared" si="10"/>
        <v>477053.84269999998</v>
      </c>
      <c r="L264" s="22"/>
      <c r="M264" s="30"/>
      <c r="N264" s="111"/>
      <c r="O264" s="15"/>
    </row>
    <row r="265" spans="1:15" s="32" customFormat="1" x14ac:dyDescent="0.3">
      <c r="A265" s="17" t="s">
        <v>26</v>
      </c>
      <c r="B265" s="21" t="s">
        <v>180</v>
      </c>
      <c r="C265" s="18"/>
      <c r="D265" s="19" t="s">
        <v>12</v>
      </c>
      <c r="E265" s="19" t="s">
        <v>345</v>
      </c>
      <c r="F265" s="23" t="s">
        <v>343</v>
      </c>
      <c r="G265" s="20">
        <v>3</v>
      </c>
      <c r="H265" s="89"/>
      <c r="I265" s="20"/>
      <c r="J265" s="22">
        <v>30000</v>
      </c>
      <c r="K265" s="22">
        <f t="shared" si="10"/>
        <v>32727</v>
      </c>
      <c r="L265" s="22"/>
      <c r="M265" s="30"/>
      <c r="N265" s="111"/>
      <c r="O265" s="15"/>
    </row>
    <row r="266" spans="1:15" s="32" customFormat="1" x14ac:dyDescent="0.3">
      <c r="A266" s="17" t="s">
        <v>26</v>
      </c>
      <c r="B266" s="21" t="s">
        <v>180</v>
      </c>
      <c r="C266" s="18"/>
      <c r="D266" s="19" t="s">
        <v>12</v>
      </c>
      <c r="E266" s="19" t="s">
        <v>345</v>
      </c>
      <c r="F266" s="35" t="s">
        <v>317</v>
      </c>
      <c r="G266" s="20">
        <v>3</v>
      </c>
      <c r="H266" s="89"/>
      <c r="I266" s="20"/>
      <c r="J266" s="30">
        <v>1000000</v>
      </c>
      <c r="K266" s="22">
        <f t="shared" si="10"/>
        <v>1090900</v>
      </c>
      <c r="L266" s="22"/>
      <c r="M266" s="30"/>
      <c r="N266" s="111"/>
      <c r="O266" s="15"/>
    </row>
    <row r="267" spans="1:15" s="32" customFormat="1" x14ac:dyDescent="0.3">
      <c r="A267" s="48" t="s">
        <v>26</v>
      </c>
      <c r="B267" s="49" t="s">
        <v>180</v>
      </c>
      <c r="C267" s="50"/>
      <c r="D267" s="51" t="s">
        <v>12</v>
      </c>
      <c r="E267" s="51" t="s">
        <v>345</v>
      </c>
      <c r="F267" s="55" t="s">
        <v>365</v>
      </c>
      <c r="G267" s="53">
        <v>3</v>
      </c>
      <c r="H267" s="90"/>
      <c r="I267" s="53"/>
      <c r="J267" s="54">
        <v>400000</v>
      </c>
      <c r="K267" s="54">
        <f t="shared" si="10"/>
        <v>436360</v>
      </c>
      <c r="L267" s="22"/>
      <c r="M267" s="30"/>
      <c r="N267" s="111"/>
      <c r="O267" s="15"/>
    </row>
    <row r="268" spans="1:15" s="32" customFormat="1" x14ac:dyDescent="0.3">
      <c r="A268" s="17" t="s">
        <v>26</v>
      </c>
      <c r="B268" s="21" t="s">
        <v>180</v>
      </c>
      <c r="C268" s="18"/>
      <c r="D268" s="19" t="s">
        <v>12</v>
      </c>
      <c r="E268" s="19" t="s">
        <v>345</v>
      </c>
      <c r="F268" s="23" t="s">
        <v>318</v>
      </c>
      <c r="G268" s="20">
        <v>3</v>
      </c>
      <c r="H268" s="89"/>
      <c r="I268" s="20"/>
      <c r="J268" s="30">
        <v>200000</v>
      </c>
      <c r="K268" s="22">
        <f t="shared" si="10"/>
        <v>218180</v>
      </c>
      <c r="L268" s="22"/>
      <c r="M268" s="30"/>
      <c r="N268" s="111"/>
      <c r="O268" s="15"/>
    </row>
    <row r="269" spans="1:15" s="32" customFormat="1" x14ac:dyDescent="0.3">
      <c r="A269" s="24" t="s">
        <v>26</v>
      </c>
      <c r="B269" s="25" t="s">
        <v>180</v>
      </c>
      <c r="C269" s="26"/>
      <c r="D269" s="27" t="s">
        <v>12</v>
      </c>
      <c r="E269" s="27" t="s">
        <v>345</v>
      </c>
      <c r="F269" s="28" t="s">
        <v>368</v>
      </c>
      <c r="G269" s="29">
        <v>3</v>
      </c>
      <c r="H269" s="88"/>
      <c r="I269" s="29"/>
      <c r="J269" s="30">
        <v>200000</v>
      </c>
      <c r="K269" s="30">
        <f t="shared" si="10"/>
        <v>218180</v>
      </c>
      <c r="L269" s="22"/>
      <c r="M269" s="30"/>
      <c r="N269" s="111"/>
      <c r="O269" s="15"/>
    </row>
    <row r="270" spans="1:15" s="32" customFormat="1" x14ac:dyDescent="0.3">
      <c r="A270" s="17" t="s">
        <v>26</v>
      </c>
      <c r="B270" s="21" t="s">
        <v>180</v>
      </c>
      <c r="C270" s="18"/>
      <c r="D270" s="19" t="s">
        <v>0</v>
      </c>
      <c r="E270" s="19" t="s">
        <v>345</v>
      </c>
      <c r="F270" s="23" t="s">
        <v>312</v>
      </c>
      <c r="G270" s="20">
        <v>3</v>
      </c>
      <c r="H270" s="89"/>
      <c r="I270" s="20"/>
      <c r="J270" s="30">
        <v>150000</v>
      </c>
      <c r="K270" s="22">
        <f t="shared" si="10"/>
        <v>163635</v>
      </c>
      <c r="L270" s="22"/>
      <c r="M270" s="30"/>
      <c r="N270" s="111"/>
      <c r="O270" s="15"/>
    </row>
    <row r="271" spans="1:15" s="32" customFormat="1" x14ac:dyDescent="0.3">
      <c r="A271" s="17" t="s">
        <v>26</v>
      </c>
      <c r="B271" s="21" t="s">
        <v>180</v>
      </c>
      <c r="C271" s="18"/>
      <c r="D271" s="19" t="s">
        <v>351</v>
      </c>
      <c r="E271" s="27" t="s">
        <v>351</v>
      </c>
      <c r="F271" s="23" t="s">
        <v>359</v>
      </c>
      <c r="G271" s="20">
        <v>3</v>
      </c>
      <c r="H271" s="89"/>
      <c r="I271" s="20"/>
      <c r="J271" s="30">
        <v>18104686</v>
      </c>
      <c r="K271" s="22">
        <f t="shared" si="10"/>
        <v>19750401.957400002</v>
      </c>
      <c r="L271" s="22"/>
      <c r="M271" s="30"/>
      <c r="N271" s="111"/>
      <c r="O271" s="15"/>
    </row>
    <row r="272" spans="1:15" s="32" customFormat="1" x14ac:dyDescent="0.3">
      <c r="A272" s="17" t="s">
        <v>26</v>
      </c>
      <c r="B272" s="21" t="s">
        <v>180</v>
      </c>
      <c r="C272" s="18"/>
      <c r="D272" s="19" t="s">
        <v>351</v>
      </c>
      <c r="E272" s="27" t="s">
        <v>351</v>
      </c>
      <c r="F272" s="23" t="s">
        <v>358</v>
      </c>
      <c r="G272" s="20">
        <v>3</v>
      </c>
      <c r="H272" s="89"/>
      <c r="I272" s="20"/>
      <c r="J272" s="30">
        <v>1800658</v>
      </c>
      <c r="K272" s="22">
        <f t="shared" si="10"/>
        <v>1964337.8122</v>
      </c>
      <c r="L272" s="22"/>
      <c r="M272" s="30"/>
      <c r="N272" s="111"/>
      <c r="O272" s="15"/>
    </row>
    <row r="273" spans="1:17" s="32" customFormat="1" x14ac:dyDescent="0.3">
      <c r="A273" s="17" t="s">
        <v>26</v>
      </c>
      <c r="B273" s="21" t="s">
        <v>180</v>
      </c>
      <c r="C273" s="18"/>
      <c r="D273" s="19" t="s">
        <v>213</v>
      </c>
      <c r="E273" s="19" t="s">
        <v>213</v>
      </c>
      <c r="F273" s="35" t="s">
        <v>218</v>
      </c>
      <c r="G273" s="20">
        <v>3</v>
      </c>
      <c r="H273" s="89"/>
      <c r="I273" s="20"/>
      <c r="J273" s="30">
        <v>4000000</v>
      </c>
      <c r="K273" s="22">
        <f t="shared" si="10"/>
        <v>4363600</v>
      </c>
      <c r="L273" s="22"/>
      <c r="M273" s="30"/>
      <c r="N273" s="111"/>
      <c r="O273" s="15"/>
    </row>
    <row r="274" spans="1:17" s="32" customFormat="1" x14ac:dyDescent="0.3">
      <c r="A274" s="17" t="s">
        <v>26</v>
      </c>
      <c r="B274" s="21" t="s">
        <v>180</v>
      </c>
      <c r="C274" s="18"/>
      <c r="D274" s="19" t="s">
        <v>0</v>
      </c>
      <c r="E274" s="19" t="s">
        <v>345</v>
      </c>
      <c r="F274" s="23" t="s">
        <v>350</v>
      </c>
      <c r="G274" s="20">
        <v>4</v>
      </c>
      <c r="H274" s="89"/>
      <c r="I274" s="20"/>
      <c r="J274" s="30">
        <v>300000</v>
      </c>
      <c r="K274" s="22">
        <f t="shared" si="10"/>
        <v>341850</v>
      </c>
      <c r="L274" s="22"/>
      <c r="M274" s="30"/>
      <c r="N274" s="111"/>
      <c r="O274" s="15"/>
    </row>
    <row r="275" spans="1:17" x14ac:dyDescent="0.3">
      <c r="A275" s="17" t="s">
        <v>26</v>
      </c>
      <c r="B275" s="21" t="s">
        <v>180</v>
      </c>
      <c r="C275" s="18"/>
      <c r="D275" s="19" t="s">
        <v>0</v>
      </c>
      <c r="E275" s="19" t="s">
        <v>345</v>
      </c>
      <c r="F275" s="23" t="s">
        <v>309</v>
      </c>
      <c r="G275" s="20">
        <v>4</v>
      </c>
      <c r="H275" s="89"/>
      <c r="I275" s="20"/>
      <c r="J275" s="30">
        <v>200000</v>
      </c>
      <c r="K275" s="22">
        <f t="shared" si="10"/>
        <v>227900</v>
      </c>
      <c r="L275" s="22"/>
      <c r="M275" s="30"/>
      <c r="N275" s="111"/>
      <c r="O275" s="15"/>
    </row>
    <row r="276" spans="1:17" x14ac:dyDescent="0.3">
      <c r="A276" s="17" t="s">
        <v>26</v>
      </c>
      <c r="B276" s="21" t="s">
        <v>180</v>
      </c>
      <c r="C276" s="18"/>
      <c r="D276" s="19" t="s">
        <v>351</v>
      </c>
      <c r="E276" s="27" t="s">
        <v>351</v>
      </c>
      <c r="F276" s="23" t="s">
        <v>353</v>
      </c>
      <c r="G276" s="20">
        <v>4</v>
      </c>
      <c r="H276" s="89"/>
      <c r="I276" s="20"/>
      <c r="J276" s="30">
        <v>4855992</v>
      </c>
      <c r="K276" s="22">
        <f t="shared" si="10"/>
        <v>5533402.8839999996</v>
      </c>
      <c r="L276" s="22"/>
      <c r="M276" s="30"/>
      <c r="N276" s="111"/>
      <c r="O276" s="15"/>
    </row>
    <row r="277" spans="1:17" s="32" customFormat="1" x14ac:dyDescent="0.3">
      <c r="A277" s="17" t="s">
        <v>26</v>
      </c>
      <c r="B277" s="21" t="s">
        <v>180</v>
      </c>
      <c r="C277" s="18"/>
      <c r="D277" s="19" t="s">
        <v>351</v>
      </c>
      <c r="E277" s="27" t="s">
        <v>351</v>
      </c>
      <c r="F277" s="23" t="s">
        <v>354</v>
      </c>
      <c r="G277" s="20">
        <v>4</v>
      </c>
      <c r="H277" s="89"/>
      <c r="I277" s="20"/>
      <c r="J277" s="30">
        <v>454970</v>
      </c>
      <c r="K277" s="22">
        <f t="shared" si="10"/>
        <v>518438.315</v>
      </c>
      <c r="L277" s="22"/>
      <c r="M277" s="30"/>
      <c r="N277" s="111"/>
      <c r="O277" s="15"/>
      <c r="P277" s="14"/>
      <c r="Q277" s="14"/>
    </row>
    <row r="278" spans="1:17" x14ac:dyDescent="0.3">
      <c r="A278" s="17" t="s">
        <v>415</v>
      </c>
      <c r="B278" s="21" t="s">
        <v>180</v>
      </c>
      <c r="C278" s="18"/>
      <c r="D278" s="19" t="s">
        <v>351</v>
      </c>
      <c r="E278" s="27" t="s">
        <v>351</v>
      </c>
      <c r="F278" s="23" t="s">
        <v>412</v>
      </c>
      <c r="G278" s="20">
        <v>4</v>
      </c>
      <c r="H278" s="89"/>
      <c r="I278" s="20"/>
      <c r="J278" s="30">
        <v>300000</v>
      </c>
      <c r="K278" s="22">
        <f t="shared" si="10"/>
        <v>341850</v>
      </c>
      <c r="L278" s="22"/>
      <c r="M278" s="30"/>
      <c r="N278" s="111" t="s">
        <v>418</v>
      </c>
      <c r="O278" s="15"/>
      <c r="P278" s="32"/>
      <c r="Q278" s="32"/>
    </row>
    <row r="279" spans="1:17" x14ac:dyDescent="0.3">
      <c r="A279" s="17" t="s">
        <v>26</v>
      </c>
      <c r="B279" s="21" t="s">
        <v>180</v>
      </c>
      <c r="C279" s="18"/>
      <c r="D279" s="19" t="s">
        <v>351</v>
      </c>
      <c r="E279" s="27" t="s">
        <v>351</v>
      </c>
      <c r="F279" s="23" t="s">
        <v>352</v>
      </c>
      <c r="G279" s="20">
        <v>4</v>
      </c>
      <c r="H279" s="89"/>
      <c r="I279" s="20"/>
      <c r="J279" s="30">
        <v>54561680</v>
      </c>
      <c r="K279" s="22">
        <v>54561680</v>
      </c>
      <c r="L279" s="22"/>
      <c r="M279" s="30"/>
      <c r="N279" s="111"/>
      <c r="O279" s="15"/>
      <c r="P279" s="32"/>
      <c r="Q279" s="32"/>
    </row>
    <row r="280" spans="1:17" x14ac:dyDescent="0.3">
      <c r="A280" s="17" t="s">
        <v>26</v>
      </c>
      <c r="B280" s="21" t="s">
        <v>180</v>
      </c>
      <c r="C280" s="18"/>
      <c r="D280" s="19" t="s">
        <v>12</v>
      </c>
      <c r="E280" s="19" t="s">
        <v>345</v>
      </c>
      <c r="F280" s="23" t="s">
        <v>313</v>
      </c>
      <c r="G280" s="20">
        <v>4</v>
      </c>
      <c r="H280" s="89"/>
      <c r="I280" s="20"/>
      <c r="J280" s="30">
        <v>1700000</v>
      </c>
      <c r="K280" s="22">
        <f t="shared" ref="K280:K301" si="11">IF(G280=1,J280+J280*$C$633,IF(G280=2,J280+J280*$C$634,IF(G280=3,J280+J280*$C$635,IF(G280=4,J280+J280*$C$636,IF(G280=5,J280+J280*$C$637,IF(G280=6,J280+J280*$C$638))))))</f>
        <v>1937150</v>
      </c>
      <c r="L280" s="22"/>
      <c r="M280" s="30"/>
      <c r="N280" s="111"/>
      <c r="O280" s="15"/>
    </row>
    <row r="281" spans="1:17" s="117" customFormat="1" x14ac:dyDescent="0.3">
      <c r="A281" s="17" t="s">
        <v>26</v>
      </c>
      <c r="B281" s="21" t="s">
        <v>180</v>
      </c>
      <c r="C281" s="18"/>
      <c r="D281" s="19" t="s">
        <v>12</v>
      </c>
      <c r="E281" s="19" t="s">
        <v>345</v>
      </c>
      <c r="F281" s="35" t="s">
        <v>314</v>
      </c>
      <c r="G281" s="20">
        <v>4</v>
      </c>
      <c r="H281" s="89"/>
      <c r="I281" s="20"/>
      <c r="J281" s="30">
        <v>400000</v>
      </c>
      <c r="K281" s="22">
        <f t="shared" si="11"/>
        <v>455800</v>
      </c>
      <c r="L281" s="22"/>
      <c r="M281" s="30"/>
      <c r="N281" s="111"/>
      <c r="O281" s="15"/>
    </row>
    <row r="282" spans="1:17" x14ac:dyDescent="0.3">
      <c r="A282" s="17" t="s">
        <v>26</v>
      </c>
      <c r="B282" s="21" t="s">
        <v>180</v>
      </c>
      <c r="C282" s="18"/>
      <c r="D282" s="19" t="s">
        <v>12</v>
      </c>
      <c r="E282" s="19" t="s">
        <v>344</v>
      </c>
      <c r="F282" s="23" t="s">
        <v>315</v>
      </c>
      <c r="G282" s="20">
        <v>4</v>
      </c>
      <c r="H282" s="89"/>
      <c r="I282" s="20"/>
      <c r="J282" s="30">
        <v>1000000</v>
      </c>
      <c r="K282" s="22">
        <f t="shared" si="11"/>
        <v>1139500</v>
      </c>
      <c r="L282" s="22"/>
      <c r="M282" s="30"/>
      <c r="N282" s="111"/>
      <c r="O282" s="15"/>
    </row>
    <row r="283" spans="1:17" x14ac:dyDescent="0.3">
      <c r="A283" s="17" t="s">
        <v>26</v>
      </c>
      <c r="B283" s="21" t="s">
        <v>180</v>
      </c>
      <c r="C283" s="18"/>
      <c r="D283" s="19" t="s">
        <v>12</v>
      </c>
      <c r="E283" s="19" t="s">
        <v>345</v>
      </c>
      <c r="F283" s="23" t="s">
        <v>360</v>
      </c>
      <c r="G283" s="20">
        <v>4</v>
      </c>
      <c r="H283" s="89"/>
      <c r="I283" s="20"/>
      <c r="J283" s="30">
        <v>600000</v>
      </c>
      <c r="K283" s="22">
        <f t="shared" si="11"/>
        <v>683700</v>
      </c>
      <c r="L283" s="22"/>
      <c r="M283" s="30"/>
      <c r="N283" s="111"/>
      <c r="O283" s="15"/>
    </row>
    <row r="284" spans="1:17" s="118" customFormat="1" x14ac:dyDescent="0.3">
      <c r="A284" s="17" t="s">
        <v>26</v>
      </c>
      <c r="B284" s="21" t="s">
        <v>180</v>
      </c>
      <c r="C284" s="18"/>
      <c r="D284" s="19" t="s">
        <v>0</v>
      </c>
      <c r="E284" s="19" t="s">
        <v>0</v>
      </c>
      <c r="F284" s="35" t="s">
        <v>310</v>
      </c>
      <c r="G284" s="20">
        <v>4</v>
      </c>
      <c r="H284" s="89"/>
      <c r="I284" s="20"/>
      <c r="J284" s="30">
        <v>120000</v>
      </c>
      <c r="K284" s="22">
        <f t="shared" si="11"/>
        <v>136740</v>
      </c>
      <c r="L284" s="22"/>
      <c r="M284" s="30"/>
      <c r="N284" s="111"/>
      <c r="O284" s="15"/>
    </row>
    <row r="285" spans="1:17" s="32" customFormat="1" x14ac:dyDescent="0.3">
      <c r="A285" s="17" t="s">
        <v>26</v>
      </c>
      <c r="B285" s="21" t="s">
        <v>180</v>
      </c>
      <c r="C285" s="18"/>
      <c r="D285" s="19" t="s">
        <v>12</v>
      </c>
      <c r="E285" s="19" t="s">
        <v>345</v>
      </c>
      <c r="F285" s="23" t="s">
        <v>316</v>
      </c>
      <c r="G285" s="20">
        <v>4</v>
      </c>
      <c r="H285" s="89"/>
      <c r="I285" s="20"/>
      <c r="J285" s="30">
        <v>500000</v>
      </c>
      <c r="K285" s="22">
        <f t="shared" si="11"/>
        <v>569750</v>
      </c>
      <c r="L285" s="22"/>
      <c r="M285" s="30"/>
      <c r="N285" s="111"/>
      <c r="O285" s="15"/>
    </row>
    <row r="286" spans="1:17" s="118" customFormat="1" x14ac:dyDescent="0.3">
      <c r="A286" s="17" t="s">
        <v>26</v>
      </c>
      <c r="B286" s="21" t="s">
        <v>180</v>
      </c>
      <c r="C286" s="18"/>
      <c r="D286" s="19" t="s">
        <v>12</v>
      </c>
      <c r="E286" s="19" t="s">
        <v>345</v>
      </c>
      <c r="F286" s="23" t="s">
        <v>342</v>
      </c>
      <c r="G286" s="20">
        <v>4</v>
      </c>
      <c r="H286" s="89"/>
      <c r="I286" s="20"/>
      <c r="J286" s="30">
        <v>200000</v>
      </c>
      <c r="K286" s="22">
        <f t="shared" si="11"/>
        <v>227900</v>
      </c>
      <c r="L286" s="22"/>
      <c r="M286" s="30"/>
      <c r="N286" s="111"/>
      <c r="O286" s="15"/>
    </row>
    <row r="287" spans="1:17" s="32" customFormat="1" x14ac:dyDescent="0.3">
      <c r="A287" s="17" t="s">
        <v>26</v>
      </c>
      <c r="B287" s="21" t="s">
        <v>180</v>
      </c>
      <c r="C287" s="18"/>
      <c r="D287" s="19" t="s">
        <v>351</v>
      </c>
      <c r="E287" s="27" t="s">
        <v>351</v>
      </c>
      <c r="F287" s="23" t="s">
        <v>357</v>
      </c>
      <c r="G287" s="20">
        <v>4</v>
      </c>
      <c r="H287" s="89"/>
      <c r="I287" s="20"/>
      <c r="J287" s="30">
        <v>2729818</v>
      </c>
      <c r="K287" s="22">
        <f t="shared" si="11"/>
        <v>3110627.611</v>
      </c>
      <c r="L287" s="22"/>
      <c r="M287" s="30"/>
      <c r="N287" s="111"/>
      <c r="O287" s="15"/>
    </row>
    <row r="288" spans="1:17" s="32" customFormat="1" x14ac:dyDescent="0.3">
      <c r="A288" s="17" t="s">
        <v>26</v>
      </c>
      <c r="B288" s="21" t="s">
        <v>180</v>
      </c>
      <c r="C288" s="18"/>
      <c r="D288" s="19" t="s">
        <v>351</v>
      </c>
      <c r="E288" s="27" t="s">
        <v>351</v>
      </c>
      <c r="F288" s="23" t="s">
        <v>355</v>
      </c>
      <c r="G288" s="20">
        <v>4</v>
      </c>
      <c r="H288" s="89"/>
      <c r="I288" s="20"/>
      <c r="J288" s="30">
        <v>454970</v>
      </c>
      <c r="K288" s="22">
        <f t="shared" si="11"/>
        <v>518438.315</v>
      </c>
      <c r="L288" s="22"/>
      <c r="M288" s="30"/>
      <c r="N288" s="111"/>
      <c r="O288" s="15"/>
    </row>
    <row r="289" spans="1:15" s="32" customFormat="1" x14ac:dyDescent="0.3">
      <c r="A289" s="17" t="s">
        <v>26</v>
      </c>
      <c r="B289" s="21" t="s">
        <v>180</v>
      </c>
      <c r="C289" s="18"/>
      <c r="D289" s="19" t="s">
        <v>12</v>
      </c>
      <c r="E289" s="19" t="s">
        <v>345</v>
      </c>
      <c r="F289" s="23" t="s">
        <v>343</v>
      </c>
      <c r="G289" s="20">
        <v>4</v>
      </c>
      <c r="H289" s="89"/>
      <c r="I289" s="20"/>
      <c r="J289" s="30">
        <v>30000</v>
      </c>
      <c r="K289" s="22">
        <f t="shared" si="11"/>
        <v>34185</v>
      </c>
      <c r="L289" s="22"/>
      <c r="M289" s="30"/>
      <c r="N289" s="111"/>
      <c r="O289" s="15"/>
    </row>
    <row r="290" spans="1:15" s="32" customFormat="1" x14ac:dyDescent="0.3">
      <c r="A290" s="17" t="s">
        <v>26</v>
      </c>
      <c r="B290" s="21" t="s">
        <v>180</v>
      </c>
      <c r="C290" s="18"/>
      <c r="D290" s="19" t="s">
        <v>12</v>
      </c>
      <c r="E290" s="19" t="s">
        <v>345</v>
      </c>
      <c r="F290" s="35" t="s">
        <v>317</v>
      </c>
      <c r="G290" s="20">
        <v>4</v>
      </c>
      <c r="H290" s="89"/>
      <c r="I290" s="20"/>
      <c r="J290" s="30">
        <v>1000000</v>
      </c>
      <c r="K290" s="22">
        <f t="shared" si="11"/>
        <v>1139500</v>
      </c>
      <c r="L290" s="22"/>
      <c r="M290" s="30"/>
      <c r="N290" s="111"/>
      <c r="O290" s="15"/>
    </row>
    <row r="291" spans="1:15" s="32" customFormat="1" x14ac:dyDescent="0.3">
      <c r="A291" s="48" t="s">
        <v>26</v>
      </c>
      <c r="B291" s="49" t="s">
        <v>180</v>
      </c>
      <c r="C291" s="50"/>
      <c r="D291" s="51" t="s">
        <v>12</v>
      </c>
      <c r="E291" s="51" t="s">
        <v>345</v>
      </c>
      <c r="F291" s="55" t="s">
        <v>365</v>
      </c>
      <c r="G291" s="53">
        <v>4</v>
      </c>
      <c r="H291" s="90"/>
      <c r="I291" s="53"/>
      <c r="J291" s="54">
        <v>400000</v>
      </c>
      <c r="K291" s="54">
        <f t="shared" si="11"/>
        <v>455800</v>
      </c>
      <c r="L291" s="22"/>
      <c r="M291" s="30"/>
      <c r="N291" s="111"/>
      <c r="O291" s="15"/>
    </row>
    <row r="292" spans="1:15" s="32" customFormat="1" x14ac:dyDescent="0.3">
      <c r="A292" s="17" t="s">
        <v>26</v>
      </c>
      <c r="B292" s="21" t="s">
        <v>180</v>
      </c>
      <c r="C292" s="18"/>
      <c r="D292" s="19" t="s">
        <v>12</v>
      </c>
      <c r="E292" s="19" t="s">
        <v>345</v>
      </c>
      <c r="F292" s="23" t="s">
        <v>318</v>
      </c>
      <c r="G292" s="20">
        <v>4</v>
      </c>
      <c r="H292" s="89"/>
      <c r="I292" s="20"/>
      <c r="J292" s="30">
        <v>200000</v>
      </c>
      <c r="K292" s="22">
        <f t="shared" si="11"/>
        <v>227900</v>
      </c>
      <c r="L292" s="22"/>
      <c r="M292" s="30"/>
      <c r="N292" s="111"/>
      <c r="O292" s="15"/>
    </row>
    <row r="293" spans="1:15" s="32" customFormat="1" x14ac:dyDescent="0.3">
      <c r="A293" s="24" t="s">
        <v>26</v>
      </c>
      <c r="B293" s="25" t="s">
        <v>180</v>
      </c>
      <c r="C293" s="26"/>
      <c r="D293" s="27" t="s">
        <v>12</v>
      </c>
      <c r="E293" s="27" t="s">
        <v>345</v>
      </c>
      <c r="F293" s="28" t="s">
        <v>368</v>
      </c>
      <c r="G293" s="29">
        <v>4</v>
      </c>
      <c r="H293" s="88"/>
      <c r="I293" s="29"/>
      <c r="J293" s="30">
        <v>200000</v>
      </c>
      <c r="K293" s="30">
        <f t="shared" si="11"/>
        <v>227900</v>
      </c>
      <c r="L293" s="22"/>
      <c r="M293" s="30"/>
      <c r="N293" s="111"/>
      <c r="O293" s="15"/>
    </row>
    <row r="294" spans="1:15" s="32" customFormat="1" x14ac:dyDescent="0.3">
      <c r="A294" s="17" t="s">
        <v>26</v>
      </c>
      <c r="B294" s="21" t="s">
        <v>180</v>
      </c>
      <c r="C294" s="18"/>
      <c r="D294" s="19" t="s">
        <v>0</v>
      </c>
      <c r="E294" s="19" t="s">
        <v>345</v>
      </c>
      <c r="F294" s="23" t="s">
        <v>312</v>
      </c>
      <c r="G294" s="20">
        <v>4</v>
      </c>
      <c r="H294" s="89"/>
      <c r="I294" s="20"/>
      <c r="J294" s="30">
        <v>150000</v>
      </c>
      <c r="K294" s="22">
        <f t="shared" si="11"/>
        <v>170925</v>
      </c>
      <c r="L294" s="22"/>
      <c r="M294" s="30"/>
      <c r="N294" s="111"/>
      <c r="O294" s="15"/>
    </row>
    <row r="295" spans="1:15" s="32" customFormat="1" x14ac:dyDescent="0.3">
      <c r="A295" s="17" t="s">
        <v>26</v>
      </c>
      <c r="B295" s="21" t="s">
        <v>180</v>
      </c>
      <c r="C295" s="18"/>
      <c r="D295" s="19" t="s">
        <v>351</v>
      </c>
      <c r="E295" s="27" t="s">
        <v>351</v>
      </c>
      <c r="F295" s="23" t="s">
        <v>359</v>
      </c>
      <c r="G295" s="20">
        <v>4</v>
      </c>
      <c r="H295" s="89"/>
      <c r="I295" s="20"/>
      <c r="J295" s="30">
        <v>18923410</v>
      </c>
      <c r="K295" s="22">
        <f t="shared" si="11"/>
        <v>21563225.695</v>
      </c>
      <c r="L295" s="22"/>
      <c r="M295" s="30"/>
      <c r="N295" s="111"/>
      <c r="O295" s="15"/>
    </row>
    <row r="296" spans="1:15" s="118" customFormat="1" x14ac:dyDescent="0.3">
      <c r="A296" s="17" t="s">
        <v>26</v>
      </c>
      <c r="B296" s="21" t="s">
        <v>180</v>
      </c>
      <c r="C296" s="18"/>
      <c r="D296" s="19" t="s">
        <v>351</v>
      </c>
      <c r="E296" s="27" t="s">
        <v>351</v>
      </c>
      <c r="F296" s="23" t="s">
        <v>358</v>
      </c>
      <c r="G296" s="20">
        <v>4</v>
      </c>
      <c r="H296" s="89"/>
      <c r="I296" s="20"/>
      <c r="J296" s="30">
        <v>1873404</v>
      </c>
      <c r="K296" s="22">
        <f t="shared" si="11"/>
        <v>2134743.858</v>
      </c>
      <c r="L296" s="22"/>
      <c r="M296" s="30"/>
      <c r="N296" s="111"/>
      <c r="O296" s="15"/>
    </row>
    <row r="297" spans="1:15" s="32" customFormat="1" x14ac:dyDescent="0.3">
      <c r="A297" s="17" t="s">
        <v>26</v>
      </c>
      <c r="B297" s="21" t="s">
        <v>180</v>
      </c>
      <c r="C297" s="18"/>
      <c r="D297" s="19" t="s">
        <v>0</v>
      </c>
      <c r="E297" s="19" t="s">
        <v>345</v>
      </c>
      <c r="F297" s="23" t="s">
        <v>350</v>
      </c>
      <c r="G297" s="20">
        <v>5</v>
      </c>
      <c r="H297" s="89"/>
      <c r="I297" s="20"/>
      <c r="J297" s="30">
        <v>300000</v>
      </c>
      <c r="K297" s="22">
        <f t="shared" si="11"/>
        <v>357060</v>
      </c>
      <c r="L297" s="22"/>
      <c r="M297" s="30"/>
      <c r="N297" s="111"/>
      <c r="O297" s="15"/>
    </row>
    <row r="298" spans="1:15" s="118" customFormat="1" x14ac:dyDescent="0.3">
      <c r="A298" s="17" t="s">
        <v>26</v>
      </c>
      <c r="B298" s="21" t="s">
        <v>180</v>
      </c>
      <c r="C298" s="18"/>
      <c r="D298" s="19" t="s">
        <v>0</v>
      </c>
      <c r="E298" s="19" t="s">
        <v>345</v>
      </c>
      <c r="F298" s="23" t="s">
        <v>309</v>
      </c>
      <c r="G298" s="20">
        <v>5</v>
      </c>
      <c r="H298" s="89"/>
      <c r="I298" s="20"/>
      <c r="J298" s="30">
        <v>200000</v>
      </c>
      <c r="K298" s="22">
        <f t="shared" si="11"/>
        <v>238040</v>
      </c>
      <c r="L298" s="22"/>
      <c r="M298" s="30"/>
      <c r="N298" s="111"/>
      <c r="O298" s="15"/>
    </row>
    <row r="299" spans="1:15" s="32" customFormat="1" x14ac:dyDescent="0.3">
      <c r="A299" s="17" t="s">
        <v>26</v>
      </c>
      <c r="B299" s="21" t="s">
        <v>180</v>
      </c>
      <c r="C299" s="18"/>
      <c r="D299" s="19" t="s">
        <v>351</v>
      </c>
      <c r="E299" s="27" t="s">
        <v>351</v>
      </c>
      <c r="F299" s="23" t="s">
        <v>353</v>
      </c>
      <c r="G299" s="20">
        <v>5</v>
      </c>
      <c r="H299" s="89"/>
      <c r="I299" s="20"/>
      <c r="J299" s="30">
        <v>5052174</v>
      </c>
      <c r="K299" s="22">
        <f t="shared" si="11"/>
        <v>6013097.4947999995</v>
      </c>
      <c r="L299" s="22"/>
      <c r="M299" s="30"/>
      <c r="N299" s="111"/>
      <c r="O299" s="15"/>
    </row>
    <row r="300" spans="1:15" s="32" customFormat="1" x14ac:dyDescent="0.3">
      <c r="A300" s="17" t="s">
        <v>26</v>
      </c>
      <c r="B300" s="21" t="s">
        <v>180</v>
      </c>
      <c r="C300" s="18"/>
      <c r="D300" s="19" t="s">
        <v>351</v>
      </c>
      <c r="E300" s="27" t="s">
        <v>351</v>
      </c>
      <c r="F300" s="23" t="s">
        <v>354</v>
      </c>
      <c r="G300" s="20">
        <v>5</v>
      </c>
      <c r="H300" s="89"/>
      <c r="I300" s="20"/>
      <c r="J300" s="30">
        <v>473350</v>
      </c>
      <c r="K300" s="22">
        <f t="shared" si="11"/>
        <v>563381.17000000004</v>
      </c>
      <c r="L300" s="22"/>
      <c r="M300" s="30"/>
      <c r="N300" s="111"/>
      <c r="O300" s="15"/>
    </row>
    <row r="301" spans="1:15" s="32" customFormat="1" x14ac:dyDescent="0.3">
      <c r="A301" s="17" t="s">
        <v>416</v>
      </c>
      <c r="B301" s="21" t="s">
        <v>180</v>
      </c>
      <c r="C301" s="18"/>
      <c r="D301" s="19" t="s">
        <v>351</v>
      </c>
      <c r="E301" s="27" t="s">
        <v>351</v>
      </c>
      <c r="F301" s="23" t="s">
        <v>412</v>
      </c>
      <c r="G301" s="20">
        <v>5</v>
      </c>
      <c r="H301" s="89"/>
      <c r="I301" s="20"/>
      <c r="J301" s="30">
        <v>300000</v>
      </c>
      <c r="K301" s="22">
        <f t="shared" si="11"/>
        <v>357060</v>
      </c>
      <c r="L301" s="22"/>
      <c r="M301" s="30"/>
      <c r="N301" s="111" t="s">
        <v>418</v>
      </c>
      <c r="O301" s="15"/>
    </row>
    <row r="302" spans="1:15" s="32" customFormat="1" x14ac:dyDescent="0.3">
      <c r="A302" s="17" t="s">
        <v>26</v>
      </c>
      <c r="B302" s="21" t="s">
        <v>180</v>
      </c>
      <c r="C302" s="18"/>
      <c r="D302" s="19" t="s">
        <v>351</v>
      </c>
      <c r="E302" s="27" t="s">
        <v>351</v>
      </c>
      <c r="F302" s="23" t="s">
        <v>352</v>
      </c>
      <c r="G302" s="20">
        <v>5</v>
      </c>
      <c r="H302" s="89"/>
      <c r="I302" s="20"/>
      <c r="J302" s="30">
        <v>50647051</v>
      </c>
      <c r="K302" s="22">
        <v>50647051</v>
      </c>
      <c r="L302" s="22"/>
      <c r="M302" s="30"/>
      <c r="N302" s="111"/>
      <c r="O302" s="15"/>
    </row>
    <row r="303" spans="1:15" s="32" customFormat="1" x14ac:dyDescent="0.3">
      <c r="A303" s="17" t="s">
        <v>26</v>
      </c>
      <c r="B303" s="21" t="s">
        <v>180</v>
      </c>
      <c r="C303" s="18"/>
      <c r="D303" s="19" t="s">
        <v>12</v>
      </c>
      <c r="E303" s="19" t="s">
        <v>345</v>
      </c>
      <c r="F303" s="23" t="s">
        <v>313</v>
      </c>
      <c r="G303" s="20">
        <v>5</v>
      </c>
      <c r="H303" s="89"/>
      <c r="I303" s="20"/>
      <c r="J303" s="30">
        <v>1700000</v>
      </c>
      <c r="K303" s="22">
        <f t="shared" ref="K303:K325" si="12">IF(G303=1,J303+J303*$C$633,IF(G303=2,J303+J303*$C$634,IF(G303=3,J303+J303*$C$635,IF(G303=4,J303+J303*$C$636,IF(G303=5,J303+J303*$C$637,IF(G303=6,J303+J303*$C$638))))))</f>
        <v>2023340</v>
      </c>
      <c r="L303" s="22"/>
      <c r="M303" s="30"/>
      <c r="N303" s="111"/>
      <c r="O303" s="15"/>
    </row>
    <row r="304" spans="1:15" s="32" customFormat="1" x14ac:dyDescent="0.3">
      <c r="A304" s="17" t="s">
        <v>26</v>
      </c>
      <c r="B304" s="21" t="s">
        <v>180</v>
      </c>
      <c r="C304" s="18"/>
      <c r="D304" s="19" t="s">
        <v>12</v>
      </c>
      <c r="E304" s="19" t="s">
        <v>345</v>
      </c>
      <c r="F304" s="35" t="s">
        <v>314</v>
      </c>
      <c r="G304" s="20">
        <v>5</v>
      </c>
      <c r="H304" s="89"/>
      <c r="I304" s="20"/>
      <c r="J304" s="30">
        <v>400000</v>
      </c>
      <c r="K304" s="22">
        <f t="shared" si="12"/>
        <v>476080</v>
      </c>
      <c r="L304" s="22"/>
      <c r="M304" s="30"/>
      <c r="N304" s="111"/>
      <c r="O304" s="15"/>
    </row>
    <row r="305" spans="1:15" s="32" customFormat="1" x14ac:dyDescent="0.3">
      <c r="A305" s="17" t="s">
        <v>26</v>
      </c>
      <c r="B305" s="21" t="s">
        <v>180</v>
      </c>
      <c r="C305" s="18"/>
      <c r="D305" s="19" t="s">
        <v>12</v>
      </c>
      <c r="E305" s="19" t="s">
        <v>344</v>
      </c>
      <c r="F305" s="23" t="s">
        <v>315</v>
      </c>
      <c r="G305" s="20">
        <v>5</v>
      </c>
      <c r="H305" s="89"/>
      <c r="I305" s="20"/>
      <c r="J305" s="30">
        <v>1000000</v>
      </c>
      <c r="K305" s="22">
        <f t="shared" si="12"/>
        <v>1190200</v>
      </c>
      <c r="L305" s="22"/>
      <c r="M305" s="30"/>
      <c r="N305" s="111"/>
      <c r="O305" s="15"/>
    </row>
    <row r="306" spans="1:15" s="32" customFormat="1" x14ac:dyDescent="0.3">
      <c r="A306" s="17" t="s">
        <v>26</v>
      </c>
      <c r="B306" s="21" t="s">
        <v>180</v>
      </c>
      <c r="C306" s="18"/>
      <c r="D306" s="19" t="s">
        <v>12</v>
      </c>
      <c r="E306" s="19" t="s">
        <v>345</v>
      </c>
      <c r="F306" s="23" t="s">
        <v>360</v>
      </c>
      <c r="G306" s="20">
        <v>5</v>
      </c>
      <c r="H306" s="89"/>
      <c r="I306" s="20"/>
      <c r="J306" s="30">
        <v>600000</v>
      </c>
      <c r="K306" s="22">
        <f t="shared" si="12"/>
        <v>714120</v>
      </c>
      <c r="L306" s="22"/>
      <c r="M306" s="30"/>
      <c r="N306" s="111"/>
      <c r="O306" s="15"/>
    </row>
    <row r="307" spans="1:15" s="32" customFormat="1" x14ac:dyDescent="0.3">
      <c r="A307" s="17" t="s">
        <v>26</v>
      </c>
      <c r="B307" s="21" t="s">
        <v>180</v>
      </c>
      <c r="C307" s="18"/>
      <c r="D307" s="19" t="s">
        <v>0</v>
      </c>
      <c r="E307" s="19" t="s">
        <v>0</v>
      </c>
      <c r="F307" s="35" t="s">
        <v>310</v>
      </c>
      <c r="G307" s="20">
        <v>5</v>
      </c>
      <c r="H307" s="89"/>
      <c r="I307" s="20"/>
      <c r="J307" s="30">
        <v>120000</v>
      </c>
      <c r="K307" s="22">
        <f t="shared" si="12"/>
        <v>142824</v>
      </c>
      <c r="L307" s="22"/>
      <c r="M307" s="30"/>
      <c r="N307" s="111"/>
      <c r="O307" s="15"/>
    </row>
    <row r="308" spans="1:15" s="118" customFormat="1" x14ac:dyDescent="0.3">
      <c r="A308" s="17" t="s">
        <v>26</v>
      </c>
      <c r="B308" s="21" t="s">
        <v>180</v>
      </c>
      <c r="C308" s="18"/>
      <c r="D308" s="19" t="s">
        <v>12</v>
      </c>
      <c r="E308" s="19" t="s">
        <v>345</v>
      </c>
      <c r="F308" s="23" t="s">
        <v>316</v>
      </c>
      <c r="G308" s="20">
        <v>5</v>
      </c>
      <c r="H308" s="89"/>
      <c r="I308" s="20"/>
      <c r="J308" s="30">
        <v>500000</v>
      </c>
      <c r="K308" s="22">
        <f t="shared" si="12"/>
        <v>595100</v>
      </c>
      <c r="L308" s="22"/>
      <c r="M308" s="30"/>
      <c r="N308" s="111"/>
      <c r="O308" s="15"/>
    </row>
    <row r="309" spans="1:15" s="32" customFormat="1" x14ac:dyDescent="0.3">
      <c r="A309" s="17" t="s">
        <v>26</v>
      </c>
      <c r="B309" s="21" t="s">
        <v>180</v>
      </c>
      <c r="C309" s="18"/>
      <c r="D309" s="19" t="s">
        <v>12</v>
      </c>
      <c r="E309" s="19" t="s">
        <v>345</v>
      </c>
      <c r="F309" s="23" t="s">
        <v>342</v>
      </c>
      <c r="G309" s="20">
        <v>5</v>
      </c>
      <c r="H309" s="89"/>
      <c r="I309" s="20"/>
      <c r="J309" s="30">
        <v>200000</v>
      </c>
      <c r="K309" s="22">
        <f t="shared" si="12"/>
        <v>238040</v>
      </c>
      <c r="L309" s="22"/>
      <c r="M309" s="30"/>
      <c r="N309" s="111"/>
      <c r="O309" s="15"/>
    </row>
    <row r="310" spans="1:15" s="32" customFormat="1" x14ac:dyDescent="0.3">
      <c r="A310" s="17" t="s">
        <v>26</v>
      </c>
      <c r="B310" s="21" t="s">
        <v>180</v>
      </c>
      <c r="C310" s="18"/>
      <c r="D310" s="19" t="s">
        <v>351</v>
      </c>
      <c r="E310" s="27" t="s">
        <v>351</v>
      </c>
      <c r="F310" s="23" t="s">
        <v>357</v>
      </c>
      <c r="G310" s="20">
        <v>5</v>
      </c>
      <c r="H310" s="89"/>
      <c r="I310" s="20"/>
      <c r="J310" s="30">
        <v>2840102</v>
      </c>
      <c r="K310" s="22">
        <f t="shared" si="12"/>
        <v>3380289.4004000002</v>
      </c>
      <c r="L310" s="22"/>
      <c r="M310" s="30"/>
      <c r="N310" s="111"/>
      <c r="O310" s="15"/>
    </row>
    <row r="311" spans="1:15" s="32" customFormat="1" x14ac:dyDescent="0.3">
      <c r="A311" s="17" t="s">
        <v>26</v>
      </c>
      <c r="B311" s="21" t="s">
        <v>180</v>
      </c>
      <c r="C311" s="18"/>
      <c r="D311" s="19" t="s">
        <v>351</v>
      </c>
      <c r="E311" s="27" t="s">
        <v>351</v>
      </c>
      <c r="F311" s="23" t="s">
        <v>355</v>
      </c>
      <c r="G311" s="20">
        <v>5</v>
      </c>
      <c r="H311" s="89"/>
      <c r="I311" s="20"/>
      <c r="J311" s="30">
        <v>473350</v>
      </c>
      <c r="K311" s="22">
        <f t="shared" si="12"/>
        <v>563381.17000000004</v>
      </c>
      <c r="L311" s="22"/>
      <c r="M311" s="30"/>
      <c r="N311" s="111"/>
      <c r="O311" s="15"/>
    </row>
    <row r="312" spans="1:15" s="32" customFormat="1" x14ac:dyDescent="0.3">
      <c r="A312" s="17" t="s">
        <v>26</v>
      </c>
      <c r="B312" s="21" t="s">
        <v>180</v>
      </c>
      <c r="C312" s="18"/>
      <c r="D312" s="19" t="s">
        <v>12</v>
      </c>
      <c r="E312" s="19" t="s">
        <v>345</v>
      </c>
      <c r="F312" s="23" t="s">
        <v>343</v>
      </c>
      <c r="G312" s="20">
        <v>5</v>
      </c>
      <c r="H312" s="89"/>
      <c r="I312" s="20"/>
      <c r="J312" s="30">
        <v>30000</v>
      </c>
      <c r="K312" s="22">
        <f t="shared" si="12"/>
        <v>35706</v>
      </c>
      <c r="L312" s="22"/>
      <c r="M312" s="30"/>
      <c r="N312" s="111"/>
      <c r="O312" s="15"/>
    </row>
    <row r="313" spans="1:15" s="32" customFormat="1" x14ac:dyDescent="0.3">
      <c r="A313" s="17" t="s">
        <v>26</v>
      </c>
      <c r="B313" s="21" t="s">
        <v>180</v>
      </c>
      <c r="C313" s="18"/>
      <c r="D313" s="19" t="s">
        <v>12</v>
      </c>
      <c r="E313" s="19" t="s">
        <v>345</v>
      </c>
      <c r="F313" s="35" t="s">
        <v>317</v>
      </c>
      <c r="G313" s="20">
        <v>5</v>
      </c>
      <c r="H313" s="89"/>
      <c r="I313" s="20"/>
      <c r="J313" s="30">
        <v>1000000</v>
      </c>
      <c r="K313" s="22">
        <f t="shared" si="12"/>
        <v>1190200</v>
      </c>
      <c r="L313" s="22"/>
      <c r="M313" s="30"/>
      <c r="N313" s="111"/>
      <c r="O313" s="15"/>
    </row>
    <row r="314" spans="1:15" s="32" customFormat="1" x14ac:dyDescent="0.3">
      <c r="A314" s="48" t="s">
        <v>26</v>
      </c>
      <c r="B314" s="49" t="s">
        <v>180</v>
      </c>
      <c r="C314" s="50"/>
      <c r="D314" s="51" t="s">
        <v>12</v>
      </c>
      <c r="E314" s="51" t="s">
        <v>345</v>
      </c>
      <c r="F314" s="55" t="s">
        <v>365</v>
      </c>
      <c r="G314" s="53">
        <v>5</v>
      </c>
      <c r="H314" s="90"/>
      <c r="I314" s="53"/>
      <c r="J314" s="54">
        <v>400000</v>
      </c>
      <c r="K314" s="54">
        <f t="shared" si="12"/>
        <v>476080</v>
      </c>
      <c r="L314" s="22"/>
      <c r="M314" s="30"/>
      <c r="N314" s="111"/>
      <c r="O314" s="15"/>
    </row>
    <row r="315" spans="1:15" s="32" customFormat="1" x14ac:dyDescent="0.3">
      <c r="A315" s="17" t="s">
        <v>26</v>
      </c>
      <c r="B315" s="21" t="s">
        <v>180</v>
      </c>
      <c r="C315" s="18"/>
      <c r="D315" s="19" t="s">
        <v>12</v>
      </c>
      <c r="E315" s="19" t="s">
        <v>345</v>
      </c>
      <c r="F315" s="23" t="s">
        <v>318</v>
      </c>
      <c r="G315" s="20">
        <v>5</v>
      </c>
      <c r="H315" s="89"/>
      <c r="I315" s="20"/>
      <c r="J315" s="30">
        <v>200000</v>
      </c>
      <c r="K315" s="22">
        <f t="shared" si="12"/>
        <v>238040</v>
      </c>
      <c r="L315" s="22"/>
      <c r="M315" s="30"/>
      <c r="N315" s="111"/>
      <c r="O315" s="15"/>
    </row>
    <row r="316" spans="1:15" x14ac:dyDescent="0.3">
      <c r="A316" s="24" t="s">
        <v>26</v>
      </c>
      <c r="B316" s="25" t="s">
        <v>180</v>
      </c>
      <c r="C316" s="26"/>
      <c r="D316" s="27" t="s">
        <v>12</v>
      </c>
      <c r="E316" s="27" t="s">
        <v>345</v>
      </c>
      <c r="F316" s="28" t="s">
        <v>368</v>
      </c>
      <c r="G316" s="29">
        <v>5</v>
      </c>
      <c r="H316" s="88"/>
      <c r="I316" s="29"/>
      <c r="J316" s="30">
        <v>200000</v>
      </c>
      <c r="K316" s="30">
        <f t="shared" si="12"/>
        <v>238040</v>
      </c>
      <c r="L316" s="22"/>
      <c r="M316" s="30"/>
      <c r="N316" s="111"/>
      <c r="O316" s="15"/>
    </row>
    <row r="317" spans="1:15" s="32" customFormat="1" x14ac:dyDescent="0.3">
      <c r="A317" s="17" t="s">
        <v>26</v>
      </c>
      <c r="B317" s="21" t="s">
        <v>180</v>
      </c>
      <c r="C317" s="18"/>
      <c r="D317" s="19" t="s">
        <v>0</v>
      </c>
      <c r="E317" s="19" t="s">
        <v>345</v>
      </c>
      <c r="F317" s="23" t="s">
        <v>312</v>
      </c>
      <c r="G317" s="20">
        <v>5</v>
      </c>
      <c r="H317" s="89"/>
      <c r="I317" s="20"/>
      <c r="J317" s="30">
        <v>150000</v>
      </c>
      <c r="K317" s="22">
        <f t="shared" si="12"/>
        <v>178530</v>
      </c>
      <c r="L317" s="22"/>
      <c r="M317" s="30"/>
      <c r="N317" s="111"/>
      <c r="O317" s="15"/>
    </row>
    <row r="318" spans="1:15" s="32" customFormat="1" x14ac:dyDescent="0.3">
      <c r="A318" s="17" t="s">
        <v>26</v>
      </c>
      <c r="B318" s="21" t="s">
        <v>180</v>
      </c>
      <c r="C318" s="18"/>
      <c r="D318" s="19" t="s">
        <v>351</v>
      </c>
      <c r="E318" s="27" t="s">
        <v>351</v>
      </c>
      <c r="F318" s="23" t="s">
        <v>359</v>
      </c>
      <c r="G318" s="20">
        <v>5</v>
      </c>
      <c r="H318" s="89"/>
      <c r="I318" s="20"/>
      <c r="J318" s="30">
        <v>19491113</v>
      </c>
      <c r="K318" s="22">
        <f t="shared" si="12"/>
        <v>23198322.692600001</v>
      </c>
      <c r="L318" s="22"/>
      <c r="M318" s="30"/>
      <c r="N318" s="111"/>
      <c r="O318" s="15"/>
    </row>
    <row r="319" spans="1:15" s="32" customFormat="1" x14ac:dyDescent="0.3">
      <c r="A319" s="17" t="s">
        <v>26</v>
      </c>
      <c r="B319" s="21" t="s">
        <v>180</v>
      </c>
      <c r="C319" s="18"/>
      <c r="D319" s="19" t="s">
        <v>351</v>
      </c>
      <c r="E319" s="27" t="s">
        <v>351</v>
      </c>
      <c r="F319" s="23" t="s">
        <v>358</v>
      </c>
      <c r="G319" s="20">
        <v>5</v>
      </c>
      <c r="H319" s="89"/>
      <c r="I319" s="20"/>
      <c r="J319" s="30">
        <v>1949090</v>
      </c>
      <c r="K319" s="22">
        <f t="shared" si="12"/>
        <v>2319806.9180000001</v>
      </c>
      <c r="L319" s="22"/>
      <c r="M319" s="30"/>
      <c r="N319" s="111"/>
      <c r="O319" s="15"/>
    </row>
    <row r="320" spans="1:15" s="32" customFormat="1" x14ac:dyDescent="0.3">
      <c r="A320" s="17" t="s">
        <v>26</v>
      </c>
      <c r="B320" s="21" t="s">
        <v>180</v>
      </c>
      <c r="C320" s="18"/>
      <c r="D320" s="19" t="s">
        <v>213</v>
      </c>
      <c r="E320" s="19" t="s">
        <v>213</v>
      </c>
      <c r="F320" s="23" t="s">
        <v>219</v>
      </c>
      <c r="G320" s="20">
        <v>5</v>
      </c>
      <c r="H320" s="89"/>
      <c r="I320" s="20"/>
      <c r="J320" s="30">
        <v>750000</v>
      </c>
      <c r="K320" s="22">
        <f t="shared" si="12"/>
        <v>892650</v>
      </c>
      <c r="L320" s="22"/>
      <c r="M320" s="30"/>
      <c r="N320" s="111"/>
      <c r="O320" s="15"/>
    </row>
    <row r="321" spans="1:15" s="32" customFormat="1" x14ac:dyDescent="0.3">
      <c r="A321" s="17" t="s">
        <v>26</v>
      </c>
      <c r="B321" s="21" t="s">
        <v>180</v>
      </c>
      <c r="C321" s="18"/>
      <c r="D321" s="19" t="s">
        <v>0</v>
      </c>
      <c r="E321" s="19" t="s">
        <v>345</v>
      </c>
      <c r="F321" s="23" t="s">
        <v>350</v>
      </c>
      <c r="G321" s="20">
        <v>6</v>
      </c>
      <c r="H321" s="89"/>
      <c r="I321" s="20"/>
      <c r="J321" s="30">
        <v>300000</v>
      </c>
      <c r="K321" s="22">
        <f t="shared" si="12"/>
        <v>372930</v>
      </c>
      <c r="L321" s="22"/>
      <c r="M321" s="30"/>
      <c r="N321" s="111"/>
      <c r="O321" s="15"/>
    </row>
    <row r="322" spans="1:15" s="32" customFormat="1" x14ac:dyDescent="0.3">
      <c r="A322" s="17" t="s">
        <v>26</v>
      </c>
      <c r="B322" s="21" t="s">
        <v>180</v>
      </c>
      <c r="C322" s="18"/>
      <c r="D322" s="19" t="s">
        <v>0</v>
      </c>
      <c r="E322" s="19" t="s">
        <v>345</v>
      </c>
      <c r="F322" s="23" t="s">
        <v>309</v>
      </c>
      <c r="G322" s="20">
        <v>6</v>
      </c>
      <c r="H322" s="89"/>
      <c r="I322" s="20"/>
      <c r="J322" s="30">
        <v>200000</v>
      </c>
      <c r="K322" s="22">
        <f t="shared" si="12"/>
        <v>248620</v>
      </c>
      <c r="L322" s="22"/>
      <c r="M322" s="30"/>
      <c r="N322" s="111"/>
      <c r="O322" s="15"/>
    </row>
    <row r="323" spans="1:15" s="32" customFormat="1" x14ac:dyDescent="0.3">
      <c r="A323" s="17" t="s">
        <v>26</v>
      </c>
      <c r="B323" s="21" t="s">
        <v>180</v>
      </c>
      <c r="C323" s="18"/>
      <c r="D323" s="19" t="s">
        <v>351</v>
      </c>
      <c r="E323" s="27" t="s">
        <v>351</v>
      </c>
      <c r="F323" s="23" t="s">
        <v>353</v>
      </c>
      <c r="G323" s="20">
        <v>6</v>
      </c>
      <c r="H323" s="89"/>
      <c r="I323" s="20"/>
      <c r="J323" s="30">
        <v>5491238</v>
      </c>
      <c r="K323" s="22">
        <f t="shared" si="12"/>
        <v>6826157.9578</v>
      </c>
      <c r="L323" s="22"/>
      <c r="M323" s="30"/>
      <c r="N323" s="111"/>
      <c r="O323" s="15"/>
    </row>
    <row r="324" spans="1:15" s="118" customFormat="1" x14ac:dyDescent="0.3">
      <c r="A324" s="17" t="s">
        <v>26</v>
      </c>
      <c r="B324" s="21" t="s">
        <v>180</v>
      </c>
      <c r="C324" s="18"/>
      <c r="D324" s="19" t="s">
        <v>351</v>
      </c>
      <c r="E324" s="27" t="s">
        <v>351</v>
      </c>
      <c r="F324" s="23" t="s">
        <v>354</v>
      </c>
      <c r="G324" s="20">
        <v>6</v>
      </c>
      <c r="H324" s="89"/>
      <c r="I324" s="20"/>
      <c r="J324" s="30">
        <v>514487</v>
      </c>
      <c r="K324" s="22">
        <f t="shared" si="12"/>
        <v>639558.78969999996</v>
      </c>
      <c r="L324" s="22"/>
      <c r="M324" s="30"/>
      <c r="N324" s="111"/>
      <c r="O324" s="15"/>
    </row>
    <row r="325" spans="1:15" s="118" customFormat="1" x14ac:dyDescent="0.3">
      <c r="A325" s="17" t="s">
        <v>417</v>
      </c>
      <c r="B325" s="21" t="s">
        <v>180</v>
      </c>
      <c r="C325" s="18"/>
      <c r="D325" s="19" t="s">
        <v>351</v>
      </c>
      <c r="E325" s="27" t="s">
        <v>351</v>
      </c>
      <c r="F325" s="23" t="s">
        <v>412</v>
      </c>
      <c r="G325" s="20">
        <v>6</v>
      </c>
      <c r="H325" s="89"/>
      <c r="I325" s="20"/>
      <c r="J325" s="30">
        <v>300000</v>
      </c>
      <c r="K325" s="22">
        <f t="shared" si="12"/>
        <v>372930</v>
      </c>
      <c r="L325" s="22"/>
      <c r="M325" s="30"/>
      <c r="N325" s="111" t="s">
        <v>418</v>
      </c>
      <c r="O325" s="15"/>
    </row>
    <row r="326" spans="1:15" s="32" customFormat="1" x14ac:dyDescent="0.3">
      <c r="A326" s="17" t="s">
        <v>26</v>
      </c>
      <c r="B326" s="21" t="s">
        <v>180</v>
      </c>
      <c r="C326" s="18"/>
      <c r="D326" s="19" t="s">
        <v>351</v>
      </c>
      <c r="E326" s="27" t="s">
        <v>351</v>
      </c>
      <c r="F326" s="23" t="s">
        <v>352</v>
      </c>
      <c r="G326" s="20">
        <v>6</v>
      </c>
      <c r="H326" s="89"/>
      <c r="I326" s="20"/>
      <c r="J326" s="30">
        <v>50936250</v>
      </c>
      <c r="K326" s="30">
        <v>50936250</v>
      </c>
      <c r="L326" s="22"/>
      <c r="M326" s="30"/>
      <c r="N326" s="111"/>
      <c r="O326" s="15"/>
    </row>
    <row r="327" spans="1:15" s="32" customFormat="1" x14ac:dyDescent="0.3">
      <c r="A327" s="17" t="s">
        <v>26</v>
      </c>
      <c r="B327" s="21" t="s">
        <v>180</v>
      </c>
      <c r="C327" s="18"/>
      <c r="D327" s="19" t="s">
        <v>12</v>
      </c>
      <c r="E327" s="19" t="s">
        <v>345</v>
      </c>
      <c r="F327" s="23" t="s">
        <v>313</v>
      </c>
      <c r="G327" s="20">
        <v>6</v>
      </c>
      <c r="H327" s="89"/>
      <c r="I327" s="20"/>
      <c r="J327" s="30">
        <v>1700000</v>
      </c>
      <c r="K327" s="22">
        <f t="shared" ref="K327:K358" si="13">IF(G327=1,J327+J327*$C$633,IF(G327=2,J327+J327*$C$634,IF(G327=3,J327+J327*$C$635,IF(G327=4,J327+J327*$C$636,IF(G327=5,J327+J327*$C$637,IF(G327=6,J327+J327*$C$638))))))</f>
        <v>2113270</v>
      </c>
      <c r="L327" s="22"/>
      <c r="M327" s="30"/>
      <c r="N327" s="111"/>
      <c r="O327" s="15"/>
    </row>
    <row r="328" spans="1:15" s="118" customFormat="1" x14ac:dyDescent="0.3">
      <c r="A328" s="17" t="s">
        <v>26</v>
      </c>
      <c r="B328" s="21" t="s">
        <v>180</v>
      </c>
      <c r="C328" s="18"/>
      <c r="D328" s="19" t="s">
        <v>12</v>
      </c>
      <c r="E328" s="19" t="s">
        <v>345</v>
      </c>
      <c r="F328" s="35" t="s">
        <v>314</v>
      </c>
      <c r="G328" s="20">
        <v>6</v>
      </c>
      <c r="H328" s="89"/>
      <c r="I328" s="20"/>
      <c r="J328" s="30">
        <v>400000</v>
      </c>
      <c r="K328" s="22">
        <f t="shared" si="13"/>
        <v>497240</v>
      </c>
      <c r="L328" s="22"/>
      <c r="M328" s="30"/>
      <c r="N328" s="111"/>
      <c r="O328" s="15"/>
    </row>
    <row r="329" spans="1:15" s="32" customFormat="1" x14ac:dyDescent="0.3">
      <c r="A329" s="17" t="s">
        <v>26</v>
      </c>
      <c r="B329" s="21" t="s">
        <v>180</v>
      </c>
      <c r="C329" s="18"/>
      <c r="D329" s="19" t="s">
        <v>12</v>
      </c>
      <c r="E329" s="19" t="s">
        <v>344</v>
      </c>
      <c r="F329" s="23" t="s">
        <v>315</v>
      </c>
      <c r="G329" s="20">
        <v>6</v>
      </c>
      <c r="H329" s="89"/>
      <c r="I329" s="20"/>
      <c r="J329" s="30">
        <v>1000000</v>
      </c>
      <c r="K329" s="22">
        <f t="shared" si="13"/>
        <v>1243100</v>
      </c>
      <c r="L329" s="22"/>
      <c r="M329" s="30"/>
      <c r="N329" s="111"/>
      <c r="O329" s="15"/>
    </row>
    <row r="330" spans="1:15" s="32" customFormat="1" x14ac:dyDescent="0.3">
      <c r="A330" s="17" t="s">
        <v>26</v>
      </c>
      <c r="B330" s="21" t="s">
        <v>180</v>
      </c>
      <c r="C330" s="18"/>
      <c r="D330" s="19" t="s">
        <v>12</v>
      </c>
      <c r="E330" s="19" t="s">
        <v>345</v>
      </c>
      <c r="F330" s="23" t="s">
        <v>360</v>
      </c>
      <c r="G330" s="20">
        <v>6</v>
      </c>
      <c r="H330" s="89"/>
      <c r="I330" s="20"/>
      <c r="J330" s="30">
        <v>600000</v>
      </c>
      <c r="K330" s="22">
        <f t="shared" si="13"/>
        <v>745860</v>
      </c>
      <c r="L330" s="22"/>
      <c r="M330" s="30"/>
      <c r="N330" s="111"/>
      <c r="O330" s="15"/>
    </row>
    <row r="331" spans="1:15" s="32" customFormat="1" x14ac:dyDescent="0.3">
      <c r="A331" s="17" t="s">
        <v>26</v>
      </c>
      <c r="B331" s="21" t="s">
        <v>180</v>
      </c>
      <c r="C331" s="18"/>
      <c r="D331" s="19" t="s">
        <v>0</v>
      </c>
      <c r="E331" s="19" t="s">
        <v>0</v>
      </c>
      <c r="F331" s="35" t="s">
        <v>310</v>
      </c>
      <c r="G331" s="20">
        <v>6</v>
      </c>
      <c r="H331" s="89"/>
      <c r="I331" s="20"/>
      <c r="J331" s="30">
        <v>120000</v>
      </c>
      <c r="K331" s="22">
        <f t="shared" si="13"/>
        <v>149172</v>
      </c>
      <c r="L331" s="22"/>
      <c r="M331" s="30"/>
      <c r="N331" s="111"/>
      <c r="O331" s="15"/>
    </row>
    <row r="332" spans="1:15" s="32" customFormat="1" x14ac:dyDescent="0.3">
      <c r="A332" s="17" t="s">
        <v>26</v>
      </c>
      <c r="B332" s="21" t="s">
        <v>180</v>
      </c>
      <c r="C332" s="18"/>
      <c r="D332" s="19" t="s">
        <v>12</v>
      </c>
      <c r="E332" s="19" t="s">
        <v>345</v>
      </c>
      <c r="F332" s="23" t="s">
        <v>316</v>
      </c>
      <c r="G332" s="20">
        <v>6</v>
      </c>
      <c r="H332" s="89"/>
      <c r="I332" s="20"/>
      <c r="J332" s="30">
        <v>500000</v>
      </c>
      <c r="K332" s="22">
        <f t="shared" si="13"/>
        <v>621550</v>
      </c>
      <c r="L332" s="22"/>
      <c r="M332" s="30"/>
      <c r="N332" s="111"/>
      <c r="O332" s="15"/>
    </row>
    <row r="333" spans="1:15" s="32" customFormat="1" x14ac:dyDescent="0.3">
      <c r="A333" s="17" t="s">
        <v>26</v>
      </c>
      <c r="B333" s="21" t="s">
        <v>180</v>
      </c>
      <c r="C333" s="18"/>
      <c r="D333" s="19" t="s">
        <v>12</v>
      </c>
      <c r="E333" s="19" t="s">
        <v>345</v>
      </c>
      <c r="F333" s="23" t="s">
        <v>342</v>
      </c>
      <c r="G333" s="20">
        <v>6</v>
      </c>
      <c r="H333" s="89"/>
      <c r="I333" s="20"/>
      <c r="J333" s="30">
        <v>200000</v>
      </c>
      <c r="K333" s="22">
        <f t="shared" si="13"/>
        <v>248620</v>
      </c>
      <c r="L333" s="22"/>
      <c r="M333" s="30"/>
      <c r="N333" s="111"/>
      <c r="O333" s="15"/>
    </row>
    <row r="334" spans="1:15" s="32" customFormat="1" x14ac:dyDescent="0.3">
      <c r="A334" s="17" t="s">
        <v>26</v>
      </c>
      <c r="B334" s="21" t="s">
        <v>180</v>
      </c>
      <c r="C334" s="18"/>
      <c r="D334" s="19" t="s">
        <v>351</v>
      </c>
      <c r="E334" s="27" t="s">
        <v>351</v>
      </c>
      <c r="F334" s="23" t="s">
        <v>357</v>
      </c>
      <c r="G334" s="20">
        <v>6</v>
      </c>
      <c r="H334" s="89"/>
      <c r="I334" s="20"/>
      <c r="J334" s="30">
        <v>3086924</v>
      </c>
      <c r="K334" s="22">
        <f t="shared" si="13"/>
        <v>3837355.2244000002</v>
      </c>
      <c r="L334" s="22"/>
      <c r="M334" s="30"/>
      <c r="N334" s="111"/>
      <c r="O334" s="15"/>
    </row>
    <row r="335" spans="1:15" s="32" customFormat="1" x14ac:dyDescent="0.3">
      <c r="A335" s="17" t="s">
        <v>26</v>
      </c>
      <c r="B335" s="21" t="s">
        <v>180</v>
      </c>
      <c r="C335" s="18"/>
      <c r="D335" s="19" t="s">
        <v>351</v>
      </c>
      <c r="E335" s="27" t="s">
        <v>351</v>
      </c>
      <c r="F335" s="23" t="s">
        <v>355</v>
      </c>
      <c r="G335" s="20">
        <v>6</v>
      </c>
      <c r="H335" s="89"/>
      <c r="I335" s="20"/>
      <c r="J335" s="30">
        <v>514487</v>
      </c>
      <c r="K335" s="22">
        <f t="shared" si="13"/>
        <v>639558.78969999996</v>
      </c>
      <c r="L335" s="22"/>
      <c r="M335" s="30"/>
      <c r="N335" s="111"/>
      <c r="O335" s="15"/>
    </row>
    <row r="336" spans="1:15" s="32" customFormat="1" x14ac:dyDescent="0.3">
      <c r="A336" s="17" t="s">
        <v>26</v>
      </c>
      <c r="B336" s="21" t="s">
        <v>180</v>
      </c>
      <c r="C336" s="18"/>
      <c r="D336" s="19" t="s">
        <v>12</v>
      </c>
      <c r="E336" s="19" t="s">
        <v>345</v>
      </c>
      <c r="F336" s="23" t="s">
        <v>343</v>
      </c>
      <c r="G336" s="20">
        <v>6</v>
      </c>
      <c r="H336" s="89"/>
      <c r="I336" s="20"/>
      <c r="J336" s="30">
        <v>30000</v>
      </c>
      <c r="K336" s="22">
        <f t="shared" si="13"/>
        <v>37293</v>
      </c>
      <c r="L336" s="22"/>
      <c r="M336" s="30"/>
      <c r="N336" s="111"/>
      <c r="O336" s="15"/>
    </row>
    <row r="337" spans="1:15" s="32" customFormat="1" x14ac:dyDescent="0.3">
      <c r="A337" s="17" t="s">
        <v>26</v>
      </c>
      <c r="B337" s="21" t="s">
        <v>180</v>
      </c>
      <c r="C337" s="18"/>
      <c r="D337" s="19" t="s">
        <v>12</v>
      </c>
      <c r="E337" s="19" t="s">
        <v>345</v>
      </c>
      <c r="F337" s="35" t="s">
        <v>317</v>
      </c>
      <c r="G337" s="20">
        <v>6</v>
      </c>
      <c r="H337" s="89"/>
      <c r="I337" s="20"/>
      <c r="J337" s="30">
        <v>1000000</v>
      </c>
      <c r="K337" s="22">
        <f t="shared" si="13"/>
        <v>1243100</v>
      </c>
      <c r="L337" s="22"/>
      <c r="M337" s="30"/>
      <c r="N337" s="111"/>
      <c r="O337" s="15"/>
    </row>
    <row r="338" spans="1:15" s="32" customFormat="1" x14ac:dyDescent="0.3">
      <c r="A338" s="48" t="s">
        <v>26</v>
      </c>
      <c r="B338" s="49" t="s">
        <v>180</v>
      </c>
      <c r="C338" s="50"/>
      <c r="D338" s="51" t="s">
        <v>12</v>
      </c>
      <c r="E338" s="51" t="s">
        <v>345</v>
      </c>
      <c r="F338" s="55" t="s">
        <v>365</v>
      </c>
      <c r="G338" s="53">
        <v>6</v>
      </c>
      <c r="H338" s="90"/>
      <c r="I338" s="53"/>
      <c r="J338" s="54">
        <v>400000</v>
      </c>
      <c r="K338" s="54">
        <f t="shared" si="13"/>
        <v>497240</v>
      </c>
      <c r="L338" s="22"/>
      <c r="M338" s="30"/>
      <c r="N338" s="111"/>
      <c r="O338" s="15"/>
    </row>
    <row r="339" spans="1:15" s="32" customFormat="1" x14ac:dyDescent="0.3">
      <c r="A339" s="17" t="s">
        <v>26</v>
      </c>
      <c r="B339" s="21" t="s">
        <v>180</v>
      </c>
      <c r="C339" s="18"/>
      <c r="D339" s="19" t="s">
        <v>12</v>
      </c>
      <c r="E339" s="19" t="s">
        <v>345</v>
      </c>
      <c r="F339" s="23" t="s">
        <v>318</v>
      </c>
      <c r="G339" s="20">
        <v>6</v>
      </c>
      <c r="H339" s="89"/>
      <c r="I339" s="20"/>
      <c r="J339" s="30">
        <v>200000</v>
      </c>
      <c r="K339" s="22">
        <f t="shared" si="13"/>
        <v>248620</v>
      </c>
      <c r="L339" s="22"/>
      <c r="M339" s="30"/>
      <c r="N339" s="111"/>
      <c r="O339" s="15"/>
    </row>
    <row r="340" spans="1:15" s="32" customFormat="1" x14ac:dyDescent="0.3">
      <c r="A340" s="24" t="s">
        <v>26</v>
      </c>
      <c r="B340" s="25" t="s">
        <v>180</v>
      </c>
      <c r="C340" s="26"/>
      <c r="D340" s="27" t="s">
        <v>12</v>
      </c>
      <c r="E340" s="27" t="s">
        <v>345</v>
      </c>
      <c r="F340" s="28" t="s">
        <v>368</v>
      </c>
      <c r="G340" s="29">
        <v>6</v>
      </c>
      <c r="H340" s="88"/>
      <c r="I340" s="29"/>
      <c r="J340" s="30">
        <v>200000</v>
      </c>
      <c r="K340" s="30">
        <f t="shared" si="13"/>
        <v>248620</v>
      </c>
      <c r="L340" s="22"/>
      <c r="M340" s="30"/>
      <c r="N340" s="111"/>
      <c r="O340" s="15"/>
    </row>
    <row r="341" spans="1:15" s="32" customFormat="1" x14ac:dyDescent="0.3">
      <c r="A341" s="17" t="s">
        <v>26</v>
      </c>
      <c r="B341" s="21" t="s">
        <v>180</v>
      </c>
      <c r="C341" s="18"/>
      <c r="D341" s="19" t="s">
        <v>0</v>
      </c>
      <c r="E341" s="19" t="s">
        <v>345</v>
      </c>
      <c r="F341" s="23" t="s">
        <v>312</v>
      </c>
      <c r="G341" s="20">
        <v>6</v>
      </c>
      <c r="H341" s="89"/>
      <c r="I341" s="20"/>
      <c r="J341" s="30">
        <v>150000</v>
      </c>
      <c r="K341" s="22">
        <f t="shared" si="13"/>
        <v>186465</v>
      </c>
      <c r="L341" s="22"/>
      <c r="M341" s="30"/>
      <c r="N341" s="111"/>
      <c r="O341" s="15"/>
    </row>
    <row r="342" spans="1:15" s="32" customFormat="1" x14ac:dyDescent="0.3">
      <c r="A342" s="17" t="s">
        <v>26</v>
      </c>
      <c r="B342" s="21" t="s">
        <v>180</v>
      </c>
      <c r="C342" s="18"/>
      <c r="D342" s="19" t="s">
        <v>351</v>
      </c>
      <c r="E342" s="27" t="s">
        <v>351</v>
      </c>
      <c r="F342" s="23" t="s">
        <v>359</v>
      </c>
      <c r="G342" s="20">
        <v>6</v>
      </c>
      <c r="H342" s="89"/>
      <c r="I342" s="20"/>
      <c r="J342" s="30">
        <v>20075846</v>
      </c>
      <c r="K342" s="22">
        <f t="shared" si="13"/>
        <v>24956284.162599999</v>
      </c>
      <c r="L342" s="22"/>
      <c r="M342" s="30"/>
      <c r="N342" s="111"/>
      <c r="O342" s="15"/>
    </row>
    <row r="343" spans="1:15" s="32" customFormat="1" x14ac:dyDescent="0.3">
      <c r="A343" s="17" t="s">
        <v>26</v>
      </c>
      <c r="B343" s="21" t="s">
        <v>180</v>
      </c>
      <c r="C343" s="18"/>
      <c r="D343" s="19" t="s">
        <v>351</v>
      </c>
      <c r="E343" s="27" t="s">
        <v>351</v>
      </c>
      <c r="F343" s="23" t="s">
        <v>358</v>
      </c>
      <c r="G343" s="20">
        <v>6</v>
      </c>
      <c r="H343" s="89"/>
      <c r="I343" s="20"/>
      <c r="J343" s="30">
        <v>2118477</v>
      </c>
      <c r="K343" s="22">
        <f t="shared" si="13"/>
        <v>2633478.7587000001</v>
      </c>
      <c r="L343" s="22"/>
      <c r="M343" s="30"/>
      <c r="N343" s="111"/>
      <c r="O343" s="15"/>
    </row>
    <row r="344" spans="1:15" s="32" customFormat="1" x14ac:dyDescent="0.3">
      <c r="A344" s="17" t="s">
        <v>26</v>
      </c>
      <c r="B344" s="21" t="s">
        <v>180</v>
      </c>
      <c r="C344" s="18"/>
      <c r="D344" s="19" t="s">
        <v>213</v>
      </c>
      <c r="E344" s="19" t="s">
        <v>213</v>
      </c>
      <c r="F344" s="23" t="s">
        <v>220</v>
      </c>
      <c r="G344" s="20">
        <v>6</v>
      </c>
      <c r="H344" s="89"/>
      <c r="I344" s="20"/>
      <c r="J344" s="30">
        <v>750000</v>
      </c>
      <c r="K344" s="22">
        <f t="shared" si="13"/>
        <v>932325</v>
      </c>
      <c r="L344" s="22"/>
      <c r="M344" s="30"/>
      <c r="N344" s="111"/>
      <c r="O344" s="15"/>
    </row>
    <row r="345" spans="1:15" s="32" customFormat="1" x14ac:dyDescent="0.3">
      <c r="A345" s="24" t="s">
        <v>27</v>
      </c>
      <c r="B345" s="25" t="s">
        <v>119</v>
      </c>
      <c r="C345" s="26">
        <v>2007</v>
      </c>
      <c r="D345" s="27" t="s">
        <v>87</v>
      </c>
      <c r="E345" s="27" t="s">
        <v>344</v>
      </c>
      <c r="F345" s="28" t="s">
        <v>185</v>
      </c>
      <c r="G345" s="29">
        <v>4</v>
      </c>
      <c r="H345" s="88"/>
      <c r="I345" s="29"/>
      <c r="J345" s="30">
        <v>195000</v>
      </c>
      <c r="K345" s="22">
        <f t="shared" si="13"/>
        <v>222202.5</v>
      </c>
      <c r="L345" s="22"/>
      <c r="M345" s="30"/>
      <c r="N345" s="111"/>
      <c r="O345" s="15"/>
    </row>
    <row r="346" spans="1:15" s="32" customFormat="1" x14ac:dyDescent="0.3">
      <c r="A346" s="24" t="s">
        <v>27</v>
      </c>
      <c r="B346" s="25" t="s">
        <v>119</v>
      </c>
      <c r="C346" s="26">
        <v>2007</v>
      </c>
      <c r="D346" s="27" t="s">
        <v>87</v>
      </c>
      <c r="E346" s="27" t="s">
        <v>87</v>
      </c>
      <c r="F346" s="28" t="s">
        <v>235</v>
      </c>
      <c r="G346" s="29">
        <v>6</v>
      </c>
      <c r="H346" s="88"/>
      <c r="I346" s="29"/>
      <c r="J346" s="30">
        <v>583619</v>
      </c>
      <c r="K346" s="22">
        <f t="shared" si="13"/>
        <v>725496.77890000003</v>
      </c>
      <c r="L346" s="22"/>
      <c r="M346" s="30"/>
      <c r="N346" s="111"/>
      <c r="O346" s="15"/>
    </row>
    <row r="347" spans="1:15" s="32" customFormat="1" ht="24.6" x14ac:dyDescent="0.3">
      <c r="A347" s="24" t="s">
        <v>27</v>
      </c>
      <c r="B347" s="25" t="s">
        <v>119</v>
      </c>
      <c r="C347" s="26">
        <v>2007</v>
      </c>
      <c r="D347" s="27" t="s">
        <v>12</v>
      </c>
      <c r="E347" s="27" t="s">
        <v>344</v>
      </c>
      <c r="F347" s="28" t="s">
        <v>362</v>
      </c>
      <c r="G347" s="29">
        <v>6</v>
      </c>
      <c r="H347" s="88"/>
      <c r="I347" s="29"/>
      <c r="J347" s="30">
        <v>500000</v>
      </c>
      <c r="K347" s="30">
        <f t="shared" si="13"/>
        <v>621550</v>
      </c>
      <c r="L347" s="22"/>
      <c r="M347" s="30"/>
      <c r="N347" s="111"/>
      <c r="O347" s="15"/>
    </row>
    <row r="348" spans="1:15" s="32" customFormat="1" x14ac:dyDescent="0.3">
      <c r="A348" s="24" t="s">
        <v>39</v>
      </c>
      <c r="B348" s="25" t="s">
        <v>121</v>
      </c>
      <c r="C348" s="26">
        <v>2006</v>
      </c>
      <c r="D348" s="27" t="s">
        <v>12</v>
      </c>
      <c r="E348" s="27" t="s">
        <v>344</v>
      </c>
      <c r="F348" s="28" t="s">
        <v>298</v>
      </c>
      <c r="G348" s="29">
        <v>3</v>
      </c>
      <c r="H348" s="88"/>
      <c r="I348" s="29"/>
      <c r="J348" s="30">
        <v>4000000</v>
      </c>
      <c r="K348" s="22">
        <f t="shared" si="13"/>
        <v>4363600</v>
      </c>
      <c r="L348" s="22"/>
      <c r="M348" s="30"/>
      <c r="N348" s="111"/>
      <c r="O348" s="15"/>
    </row>
    <row r="349" spans="1:15" s="32" customFormat="1" x14ac:dyDescent="0.3">
      <c r="A349" s="24" t="s">
        <v>39</v>
      </c>
      <c r="B349" s="25" t="s">
        <v>121</v>
      </c>
      <c r="C349" s="26">
        <v>2006</v>
      </c>
      <c r="D349" s="27" t="s">
        <v>0</v>
      </c>
      <c r="E349" s="19" t="s">
        <v>0</v>
      </c>
      <c r="F349" s="23" t="s">
        <v>320</v>
      </c>
      <c r="G349" s="29">
        <v>3</v>
      </c>
      <c r="H349" s="88"/>
      <c r="I349" s="29"/>
      <c r="J349" s="30">
        <v>25000</v>
      </c>
      <c r="K349" s="22">
        <f t="shared" si="13"/>
        <v>27272.5</v>
      </c>
      <c r="L349" s="22"/>
      <c r="M349" s="30"/>
      <c r="N349" s="111"/>
      <c r="O349" s="15"/>
    </row>
    <row r="350" spans="1:15" s="32" customFormat="1" x14ac:dyDescent="0.3">
      <c r="A350" s="24" t="s">
        <v>39</v>
      </c>
      <c r="B350" s="25" t="s">
        <v>121</v>
      </c>
      <c r="C350" s="26">
        <v>2006</v>
      </c>
      <c r="D350" s="27" t="s">
        <v>87</v>
      </c>
      <c r="E350" s="27" t="s">
        <v>344</v>
      </c>
      <c r="F350" s="28" t="s">
        <v>1</v>
      </c>
      <c r="G350" s="29">
        <v>6</v>
      </c>
      <c r="H350" s="88"/>
      <c r="I350" s="29"/>
      <c r="J350" s="30">
        <v>1187868</v>
      </c>
      <c r="K350" s="22">
        <f t="shared" si="13"/>
        <v>1476638.7108</v>
      </c>
      <c r="L350" s="22"/>
      <c r="M350" s="30"/>
      <c r="N350" s="111"/>
      <c r="O350" s="15"/>
    </row>
    <row r="351" spans="1:15" s="32" customFormat="1" x14ac:dyDescent="0.3">
      <c r="A351" s="24" t="s">
        <v>94</v>
      </c>
      <c r="B351" s="25" t="s">
        <v>133</v>
      </c>
      <c r="C351" s="26">
        <v>2010</v>
      </c>
      <c r="D351" s="27" t="s">
        <v>87</v>
      </c>
      <c r="E351" s="27" t="s">
        <v>344</v>
      </c>
      <c r="F351" s="28" t="s">
        <v>1</v>
      </c>
      <c r="G351" s="29">
        <v>6</v>
      </c>
      <c r="H351" s="88"/>
      <c r="I351" s="29"/>
      <c r="J351" s="30">
        <v>1187868</v>
      </c>
      <c r="K351" s="22">
        <f t="shared" si="13"/>
        <v>1476638.7108</v>
      </c>
      <c r="L351" s="22"/>
      <c r="M351" s="30"/>
      <c r="N351" s="111"/>
      <c r="O351" s="15"/>
    </row>
    <row r="352" spans="1:15" s="32" customFormat="1" x14ac:dyDescent="0.3">
      <c r="A352" s="24" t="s">
        <v>28</v>
      </c>
      <c r="B352" s="25" t="s">
        <v>146</v>
      </c>
      <c r="C352" s="26">
        <v>1990</v>
      </c>
      <c r="D352" s="27" t="s">
        <v>12</v>
      </c>
      <c r="E352" s="27" t="s">
        <v>345</v>
      </c>
      <c r="F352" s="28" t="s">
        <v>232</v>
      </c>
      <c r="G352" s="29">
        <v>1</v>
      </c>
      <c r="H352" s="88"/>
      <c r="I352" s="29"/>
      <c r="J352" s="30">
        <v>100000</v>
      </c>
      <c r="K352" s="22">
        <f t="shared" si="13"/>
        <v>100000</v>
      </c>
      <c r="L352" s="22"/>
      <c r="M352" s="30" t="s">
        <v>448</v>
      </c>
      <c r="N352" s="111"/>
      <c r="O352" s="15"/>
    </row>
    <row r="353" spans="1:15" s="32" customFormat="1" x14ac:dyDescent="0.3">
      <c r="A353" s="24" t="s">
        <v>28</v>
      </c>
      <c r="B353" s="25" t="s">
        <v>146</v>
      </c>
      <c r="C353" s="26">
        <v>1990</v>
      </c>
      <c r="D353" s="27" t="s">
        <v>91</v>
      </c>
      <c r="E353" s="27" t="s">
        <v>344</v>
      </c>
      <c r="F353" s="28" t="s">
        <v>363</v>
      </c>
      <c r="G353" s="29">
        <v>1</v>
      </c>
      <c r="H353" s="88"/>
      <c r="I353" s="29"/>
      <c r="J353" s="30">
        <v>425000</v>
      </c>
      <c r="K353" s="30">
        <f t="shared" si="13"/>
        <v>425000</v>
      </c>
      <c r="L353" s="22"/>
      <c r="M353" s="30"/>
      <c r="N353" s="114" t="s">
        <v>485</v>
      </c>
      <c r="O353" s="15"/>
    </row>
    <row r="354" spans="1:15" s="32" customFormat="1" x14ac:dyDescent="0.3">
      <c r="A354" s="24" t="s">
        <v>28</v>
      </c>
      <c r="B354" s="25" t="s">
        <v>146</v>
      </c>
      <c r="C354" s="26">
        <v>1990</v>
      </c>
      <c r="D354" s="27" t="s">
        <v>87</v>
      </c>
      <c r="E354" s="27" t="s">
        <v>344</v>
      </c>
      <c r="F354" s="28" t="s">
        <v>185</v>
      </c>
      <c r="G354" s="29">
        <v>4</v>
      </c>
      <c r="H354" s="88"/>
      <c r="I354" s="29"/>
      <c r="J354" s="30">
        <v>195000</v>
      </c>
      <c r="K354" s="22">
        <f t="shared" si="13"/>
        <v>222202.5</v>
      </c>
      <c r="L354" s="22"/>
      <c r="M354" s="30"/>
      <c r="N354" s="111"/>
      <c r="O354" s="15"/>
    </row>
    <row r="355" spans="1:15" s="32" customFormat="1" x14ac:dyDescent="0.3">
      <c r="A355" s="24" t="s">
        <v>28</v>
      </c>
      <c r="B355" s="25" t="s">
        <v>146</v>
      </c>
      <c r="C355" s="26">
        <v>1990</v>
      </c>
      <c r="D355" s="27" t="s">
        <v>87</v>
      </c>
      <c r="E355" s="27" t="s">
        <v>87</v>
      </c>
      <c r="F355" s="28" t="s">
        <v>4</v>
      </c>
      <c r="G355" s="29">
        <v>6</v>
      </c>
      <c r="H355" s="88"/>
      <c r="I355" s="29"/>
      <c r="J355" s="30">
        <v>88779</v>
      </c>
      <c r="K355" s="22">
        <f t="shared" si="13"/>
        <v>110361.1749</v>
      </c>
      <c r="L355" s="22"/>
      <c r="M355" s="30"/>
      <c r="N355" s="111"/>
      <c r="O355" s="15"/>
    </row>
    <row r="356" spans="1:15" s="32" customFormat="1" x14ac:dyDescent="0.3">
      <c r="A356" s="48" t="s">
        <v>45</v>
      </c>
      <c r="B356" s="49" t="s">
        <v>169</v>
      </c>
      <c r="C356" s="50">
        <v>1984</v>
      </c>
      <c r="D356" s="51" t="s">
        <v>348</v>
      </c>
      <c r="E356" s="51" t="s">
        <v>344</v>
      </c>
      <c r="F356" s="52" t="s">
        <v>323</v>
      </c>
      <c r="G356" s="53">
        <v>2</v>
      </c>
      <c r="H356" s="90"/>
      <c r="I356" s="53"/>
      <c r="J356" s="54">
        <v>1500000</v>
      </c>
      <c r="K356" s="54">
        <f t="shared" si="13"/>
        <v>1566750</v>
      </c>
      <c r="L356" s="22"/>
      <c r="M356" s="30"/>
      <c r="N356" s="111"/>
      <c r="O356" s="15"/>
    </row>
    <row r="357" spans="1:15" s="32" customFormat="1" x14ac:dyDescent="0.3">
      <c r="A357" s="48" t="s">
        <v>45</v>
      </c>
      <c r="B357" s="49" t="s">
        <v>169</v>
      </c>
      <c r="C357" s="50">
        <v>1984</v>
      </c>
      <c r="D357" s="51" t="s">
        <v>348</v>
      </c>
      <c r="E357" s="51" t="s">
        <v>344</v>
      </c>
      <c r="F357" s="55" t="s">
        <v>321</v>
      </c>
      <c r="G357" s="53">
        <v>2</v>
      </c>
      <c r="H357" s="90"/>
      <c r="I357" s="53"/>
      <c r="J357" s="54">
        <v>700000</v>
      </c>
      <c r="K357" s="54">
        <f t="shared" si="13"/>
        <v>731150</v>
      </c>
      <c r="L357" s="22"/>
      <c r="M357" s="30"/>
      <c r="N357" s="111"/>
      <c r="O357" s="15"/>
    </row>
    <row r="358" spans="1:15" s="118" customFormat="1" x14ac:dyDescent="0.3">
      <c r="A358" s="48" t="s">
        <v>45</v>
      </c>
      <c r="B358" s="49" t="s">
        <v>169</v>
      </c>
      <c r="C358" s="50">
        <v>1984</v>
      </c>
      <c r="D358" s="51" t="s">
        <v>348</v>
      </c>
      <c r="E358" s="51" t="s">
        <v>344</v>
      </c>
      <c r="F358" s="52" t="s">
        <v>267</v>
      </c>
      <c r="G358" s="53">
        <v>2</v>
      </c>
      <c r="H358" s="90"/>
      <c r="I358" s="53"/>
      <c r="J358" s="54">
        <v>110000</v>
      </c>
      <c r="K358" s="54">
        <f t="shared" si="13"/>
        <v>114895</v>
      </c>
      <c r="L358" s="22"/>
      <c r="M358" s="30"/>
      <c r="N358" s="111"/>
      <c r="O358" s="15"/>
    </row>
    <row r="359" spans="1:15" s="32" customFormat="1" x14ac:dyDescent="0.3">
      <c r="A359" s="48" t="s">
        <v>45</v>
      </c>
      <c r="B359" s="49" t="s">
        <v>169</v>
      </c>
      <c r="C359" s="50">
        <v>1984</v>
      </c>
      <c r="D359" s="51" t="s">
        <v>348</v>
      </c>
      <c r="E359" s="51" t="s">
        <v>344</v>
      </c>
      <c r="F359" s="52" t="s">
        <v>268</v>
      </c>
      <c r="G359" s="53">
        <v>2</v>
      </c>
      <c r="H359" s="90"/>
      <c r="I359" s="53"/>
      <c r="J359" s="54">
        <v>1007000</v>
      </c>
      <c r="K359" s="54">
        <f t="shared" ref="K359:K390" si="14">IF(G359=1,J359+J359*$C$633,IF(G359=2,J359+J359*$C$634,IF(G359=3,J359+J359*$C$635,IF(G359=4,J359+J359*$C$636,IF(G359=5,J359+J359*$C$637,IF(G359=6,J359+J359*$C$638))))))</f>
        <v>1051811.5</v>
      </c>
      <c r="L359" s="22"/>
      <c r="M359" s="30"/>
      <c r="N359" s="111"/>
      <c r="O359" s="15"/>
    </row>
    <row r="360" spans="1:15" s="32" customFormat="1" x14ac:dyDescent="0.3">
      <c r="A360" s="48" t="s">
        <v>45</v>
      </c>
      <c r="B360" s="49" t="s">
        <v>169</v>
      </c>
      <c r="C360" s="50">
        <v>1984</v>
      </c>
      <c r="D360" s="51" t="s">
        <v>348</v>
      </c>
      <c r="E360" s="51" t="s">
        <v>344</v>
      </c>
      <c r="F360" s="52" t="s">
        <v>270</v>
      </c>
      <c r="G360" s="53">
        <v>2</v>
      </c>
      <c r="H360" s="90"/>
      <c r="I360" s="53"/>
      <c r="J360" s="54">
        <v>1200000</v>
      </c>
      <c r="K360" s="54">
        <f t="shared" si="14"/>
        <v>1253400</v>
      </c>
      <c r="L360" s="22"/>
      <c r="M360" s="30"/>
      <c r="N360" s="111"/>
      <c r="O360" s="15"/>
    </row>
    <row r="361" spans="1:15" s="32" customFormat="1" x14ac:dyDescent="0.3">
      <c r="A361" s="48" t="s">
        <v>45</v>
      </c>
      <c r="B361" s="49" t="s">
        <v>169</v>
      </c>
      <c r="C361" s="50">
        <v>1984</v>
      </c>
      <c r="D361" s="51" t="s">
        <v>348</v>
      </c>
      <c r="E361" s="51" t="s">
        <v>344</v>
      </c>
      <c r="F361" s="52" t="s">
        <v>204</v>
      </c>
      <c r="G361" s="53">
        <v>2</v>
      </c>
      <c r="H361" s="90"/>
      <c r="I361" s="53"/>
      <c r="J361" s="54">
        <v>415000</v>
      </c>
      <c r="K361" s="54">
        <f t="shared" si="14"/>
        <v>433467.5</v>
      </c>
      <c r="L361" s="22"/>
      <c r="M361" s="30"/>
      <c r="N361" s="111"/>
      <c r="O361" s="15"/>
    </row>
    <row r="362" spans="1:15" s="32" customFormat="1" x14ac:dyDescent="0.3">
      <c r="A362" s="48" t="s">
        <v>45</v>
      </c>
      <c r="B362" s="49" t="s">
        <v>169</v>
      </c>
      <c r="C362" s="50">
        <v>1984</v>
      </c>
      <c r="D362" s="51" t="s">
        <v>348</v>
      </c>
      <c r="E362" s="51" t="s">
        <v>344</v>
      </c>
      <c r="F362" s="52" t="s">
        <v>269</v>
      </c>
      <c r="G362" s="53">
        <v>2</v>
      </c>
      <c r="H362" s="90"/>
      <c r="I362" s="53"/>
      <c r="J362" s="54">
        <v>530000</v>
      </c>
      <c r="K362" s="54">
        <f t="shared" si="14"/>
        <v>553585</v>
      </c>
      <c r="L362" s="22"/>
      <c r="M362" s="30"/>
      <c r="N362" s="111"/>
      <c r="O362" s="15"/>
    </row>
    <row r="363" spans="1:15" s="118" customFormat="1" x14ac:dyDescent="0.3">
      <c r="A363" s="48" t="s">
        <v>45</v>
      </c>
      <c r="B363" s="49" t="s">
        <v>169</v>
      </c>
      <c r="C363" s="50">
        <v>1984</v>
      </c>
      <c r="D363" s="51" t="s">
        <v>348</v>
      </c>
      <c r="E363" s="51" t="s">
        <v>344</v>
      </c>
      <c r="F363" s="52" t="s">
        <v>205</v>
      </c>
      <c r="G363" s="53">
        <v>2</v>
      </c>
      <c r="H363" s="90"/>
      <c r="I363" s="53"/>
      <c r="J363" s="54">
        <v>300000</v>
      </c>
      <c r="K363" s="54">
        <f t="shared" si="14"/>
        <v>313350</v>
      </c>
      <c r="L363" s="22"/>
      <c r="M363" s="30"/>
      <c r="N363" s="111"/>
      <c r="O363" s="15"/>
    </row>
    <row r="364" spans="1:15" s="32" customFormat="1" x14ac:dyDescent="0.3">
      <c r="A364" s="48" t="s">
        <v>45</v>
      </c>
      <c r="B364" s="49" t="s">
        <v>169</v>
      </c>
      <c r="C364" s="50">
        <v>1984</v>
      </c>
      <c r="D364" s="51" t="s">
        <v>12</v>
      </c>
      <c r="E364" s="51" t="s">
        <v>344</v>
      </c>
      <c r="F364" s="52" t="s">
        <v>263</v>
      </c>
      <c r="G364" s="53">
        <v>2</v>
      </c>
      <c r="H364" s="90"/>
      <c r="I364" s="53"/>
      <c r="J364" s="54">
        <v>518529</v>
      </c>
      <c r="K364" s="54">
        <f t="shared" si="14"/>
        <v>541603.5405</v>
      </c>
      <c r="L364" s="22"/>
      <c r="M364" s="30"/>
      <c r="N364" s="111"/>
      <c r="O364" s="15"/>
    </row>
    <row r="365" spans="1:15" s="32" customFormat="1" x14ac:dyDescent="0.3">
      <c r="A365" s="48" t="s">
        <v>45</v>
      </c>
      <c r="B365" s="49" t="s">
        <v>169</v>
      </c>
      <c r="C365" s="50">
        <v>1984</v>
      </c>
      <c r="D365" s="51" t="s">
        <v>348</v>
      </c>
      <c r="E365" s="51" t="s">
        <v>344</v>
      </c>
      <c r="F365" s="52" t="s">
        <v>266</v>
      </c>
      <c r="G365" s="53">
        <v>2</v>
      </c>
      <c r="H365" s="90"/>
      <c r="I365" s="53"/>
      <c r="J365" s="54">
        <v>80000</v>
      </c>
      <c r="K365" s="54">
        <f t="shared" si="14"/>
        <v>83560</v>
      </c>
      <c r="L365" s="22"/>
      <c r="M365" s="30"/>
      <c r="N365" s="111"/>
      <c r="O365" s="15"/>
    </row>
    <row r="366" spans="1:15" s="32" customFormat="1" ht="24.6" x14ac:dyDescent="0.3">
      <c r="A366" s="48" t="s">
        <v>45</v>
      </c>
      <c r="B366" s="49" t="s">
        <v>169</v>
      </c>
      <c r="C366" s="50">
        <v>1984</v>
      </c>
      <c r="D366" s="51" t="s">
        <v>348</v>
      </c>
      <c r="E366" s="51" t="s">
        <v>344</v>
      </c>
      <c r="F366" s="52" t="s">
        <v>206</v>
      </c>
      <c r="G366" s="53">
        <v>2</v>
      </c>
      <c r="H366" s="90"/>
      <c r="I366" s="53"/>
      <c r="J366" s="54">
        <v>500000</v>
      </c>
      <c r="K366" s="54">
        <f t="shared" si="14"/>
        <v>522250</v>
      </c>
      <c r="L366" s="22"/>
      <c r="M366" s="30"/>
      <c r="N366" s="111"/>
      <c r="O366" s="15"/>
    </row>
    <row r="367" spans="1:15" s="32" customFormat="1" x14ac:dyDescent="0.3">
      <c r="A367" s="48" t="s">
        <v>45</v>
      </c>
      <c r="B367" s="49" t="s">
        <v>169</v>
      </c>
      <c r="C367" s="50">
        <v>1984</v>
      </c>
      <c r="D367" s="51" t="s">
        <v>348</v>
      </c>
      <c r="E367" s="51" t="s">
        <v>344</v>
      </c>
      <c r="F367" s="52" t="s">
        <v>370</v>
      </c>
      <c r="G367" s="53">
        <v>2</v>
      </c>
      <c r="H367" s="90"/>
      <c r="I367" s="53"/>
      <c r="J367" s="54">
        <v>7000</v>
      </c>
      <c r="K367" s="54">
        <f t="shared" si="14"/>
        <v>7311.5</v>
      </c>
      <c r="L367" s="22"/>
      <c r="M367" s="30"/>
      <c r="N367" s="111"/>
      <c r="O367" s="15"/>
    </row>
    <row r="368" spans="1:15" s="118" customFormat="1" x14ac:dyDescent="0.3">
      <c r="A368" s="48" t="s">
        <v>45</v>
      </c>
      <c r="B368" s="49" t="s">
        <v>169</v>
      </c>
      <c r="C368" s="50">
        <v>1984</v>
      </c>
      <c r="D368" s="51" t="s">
        <v>12</v>
      </c>
      <c r="E368" s="51" t="s">
        <v>345</v>
      </c>
      <c r="F368" s="52" t="s">
        <v>203</v>
      </c>
      <c r="G368" s="53">
        <v>4</v>
      </c>
      <c r="H368" s="90"/>
      <c r="I368" s="53"/>
      <c r="J368" s="54">
        <v>250000</v>
      </c>
      <c r="K368" s="54">
        <f t="shared" si="14"/>
        <v>284875</v>
      </c>
      <c r="L368" s="22"/>
      <c r="M368" s="30"/>
      <c r="N368" s="111"/>
      <c r="O368" s="15"/>
    </row>
    <row r="369" spans="1:17" s="32" customFormat="1" x14ac:dyDescent="0.3">
      <c r="A369" s="24" t="s">
        <v>29</v>
      </c>
      <c r="B369" s="25" t="s">
        <v>118</v>
      </c>
      <c r="C369" s="26">
        <v>2006</v>
      </c>
      <c r="D369" s="27" t="s">
        <v>12</v>
      </c>
      <c r="E369" s="27" t="s">
        <v>345</v>
      </c>
      <c r="F369" s="28" t="s">
        <v>232</v>
      </c>
      <c r="G369" s="29">
        <v>1</v>
      </c>
      <c r="H369" s="88"/>
      <c r="I369" s="29"/>
      <c r="J369" s="30">
        <v>100000</v>
      </c>
      <c r="K369" s="22">
        <f t="shared" si="14"/>
        <v>100000</v>
      </c>
      <c r="L369" s="22"/>
      <c r="M369" s="30" t="s">
        <v>448</v>
      </c>
      <c r="N369" s="111"/>
      <c r="O369" s="15"/>
    </row>
    <row r="370" spans="1:17" s="32" customFormat="1" x14ac:dyDescent="0.3">
      <c r="A370" s="24" t="s">
        <v>29</v>
      </c>
      <c r="B370" s="25" t="s">
        <v>118</v>
      </c>
      <c r="C370" s="26">
        <v>2006</v>
      </c>
      <c r="D370" s="27" t="s">
        <v>87</v>
      </c>
      <c r="E370" s="27" t="s">
        <v>344</v>
      </c>
      <c r="F370" s="28" t="s">
        <v>185</v>
      </c>
      <c r="G370" s="29">
        <v>4</v>
      </c>
      <c r="H370" s="88"/>
      <c r="I370" s="29"/>
      <c r="J370" s="30">
        <v>195000</v>
      </c>
      <c r="K370" s="22">
        <f t="shared" si="14"/>
        <v>222202.5</v>
      </c>
      <c r="L370" s="22"/>
      <c r="M370" s="30"/>
      <c r="N370" s="111"/>
      <c r="O370" s="15"/>
    </row>
    <row r="371" spans="1:17" s="32" customFormat="1" x14ac:dyDescent="0.3">
      <c r="A371" s="24" t="s">
        <v>29</v>
      </c>
      <c r="B371" s="25" t="s">
        <v>118</v>
      </c>
      <c r="C371" s="26">
        <v>2006</v>
      </c>
      <c r="D371" s="27" t="s">
        <v>87</v>
      </c>
      <c r="E371" s="27" t="s">
        <v>87</v>
      </c>
      <c r="F371" s="28" t="s">
        <v>235</v>
      </c>
      <c r="G371" s="29">
        <v>6</v>
      </c>
      <c r="H371" s="88"/>
      <c r="I371" s="29"/>
      <c r="J371" s="30">
        <v>583619</v>
      </c>
      <c r="K371" s="22">
        <f t="shared" si="14"/>
        <v>725496.77890000003</v>
      </c>
      <c r="L371" s="22"/>
      <c r="M371" s="30"/>
      <c r="N371" s="111"/>
      <c r="O371" s="15"/>
    </row>
    <row r="372" spans="1:17" s="32" customFormat="1" x14ac:dyDescent="0.3">
      <c r="A372" s="24" t="s">
        <v>32</v>
      </c>
      <c r="B372" s="25" t="s">
        <v>143</v>
      </c>
      <c r="C372" s="26">
        <v>1971</v>
      </c>
      <c r="D372" s="27" t="s">
        <v>12</v>
      </c>
      <c r="E372" s="27" t="s">
        <v>345</v>
      </c>
      <c r="F372" s="28" t="s">
        <v>232</v>
      </c>
      <c r="G372" s="29">
        <v>1</v>
      </c>
      <c r="H372" s="88"/>
      <c r="I372" s="29"/>
      <c r="J372" s="30">
        <v>150000</v>
      </c>
      <c r="K372" s="22">
        <f t="shared" si="14"/>
        <v>150000</v>
      </c>
      <c r="L372" s="22"/>
      <c r="M372" s="30" t="s">
        <v>448</v>
      </c>
      <c r="N372" s="111"/>
      <c r="O372" s="15"/>
    </row>
    <row r="373" spans="1:17" s="32" customFormat="1" x14ac:dyDescent="0.3">
      <c r="A373" s="48" t="s">
        <v>32</v>
      </c>
      <c r="B373" s="49" t="s">
        <v>143</v>
      </c>
      <c r="C373" s="50">
        <v>1971</v>
      </c>
      <c r="D373" s="51" t="s">
        <v>12</v>
      </c>
      <c r="E373" s="51" t="s">
        <v>344</v>
      </c>
      <c r="F373" s="52" t="s">
        <v>252</v>
      </c>
      <c r="G373" s="53">
        <v>2</v>
      </c>
      <c r="H373" s="90"/>
      <c r="I373" s="53"/>
      <c r="J373" s="54">
        <v>9150000</v>
      </c>
      <c r="K373" s="54">
        <f t="shared" si="14"/>
        <v>9557175</v>
      </c>
      <c r="L373" s="22"/>
      <c r="M373" s="30"/>
      <c r="N373" s="111"/>
      <c r="O373" s="15"/>
    </row>
    <row r="374" spans="1:17" x14ac:dyDescent="0.3">
      <c r="A374" s="48" t="s">
        <v>32</v>
      </c>
      <c r="B374" s="49" t="s">
        <v>143</v>
      </c>
      <c r="C374" s="50">
        <v>1971</v>
      </c>
      <c r="D374" s="51" t="s">
        <v>12</v>
      </c>
      <c r="E374" s="51" t="s">
        <v>344</v>
      </c>
      <c r="F374" s="52" t="s">
        <v>251</v>
      </c>
      <c r="G374" s="53">
        <v>2</v>
      </c>
      <c r="H374" s="90"/>
      <c r="I374" s="53"/>
      <c r="J374" s="54">
        <v>2514150</v>
      </c>
      <c r="K374" s="54">
        <f t="shared" si="14"/>
        <v>2626029.6749999998</v>
      </c>
      <c r="L374" s="22"/>
      <c r="M374" s="30"/>
      <c r="N374" s="111"/>
      <c r="O374" s="15"/>
    </row>
    <row r="375" spans="1:17" x14ac:dyDescent="0.3">
      <c r="A375" s="17" t="s">
        <v>32</v>
      </c>
      <c r="B375" s="21" t="s">
        <v>143</v>
      </c>
      <c r="C375" s="18">
        <v>1971</v>
      </c>
      <c r="D375" s="19" t="s">
        <v>0</v>
      </c>
      <c r="E375" s="19" t="s">
        <v>0</v>
      </c>
      <c r="F375" s="23" t="s">
        <v>324</v>
      </c>
      <c r="G375" s="20">
        <v>2</v>
      </c>
      <c r="H375" s="89"/>
      <c r="I375" s="20"/>
      <c r="J375" s="22">
        <v>40000</v>
      </c>
      <c r="K375" s="22">
        <f t="shared" si="14"/>
        <v>41780</v>
      </c>
      <c r="L375" s="22"/>
      <c r="M375" s="30"/>
      <c r="N375" s="111"/>
      <c r="O375" s="15"/>
    </row>
    <row r="376" spans="1:17" x14ac:dyDescent="0.3">
      <c r="A376" s="17" t="s">
        <v>32</v>
      </c>
      <c r="B376" s="21" t="s">
        <v>143</v>
      </c>
      <c r="C376" s="18">
        <v>1971</v>
      </c>
      <c r="D376" s="19" t="s">
        <v>0</v>
      </c>
      <c r="E376" s="19" t="s">
        <v>345</v>
      </c>
      <c r="F376" s="23" t="s">
        <v>325</v>
      </c>
      <c r="G376" s="20">
        <v>3</v>
      </c>
      <c r="H376" s="89"/>
      <c r="I376" s="20"/>
      <c r="J376" s="22">
        <v>20000</v>
      </c>
      <c r="K376" s="22">
        <f t="shared" si="14"/>
        <v>21818</v>
      </c>
      <c r="L376" s="22"/>
      <c r="M376" s="30"/>
      <c r="N376" s="111"/>
      <c r="O376" s="15"/>
    </row>
    <row r="377" spans="1:17" x14ac:dyDescent="0.3">
      <c r="A377" s="17" t="s">
        <v>32</v>
      </c>
      <c r="B377" s="21" t="s">
        <v>143</v>
      </c>
      <c r="C377" s="18">
        <v>1971</v>
      </c>
      <c r="D377" s="19" t="s">
        <v>0</v>
      </c>
      <c r="E377" s="19" t="s">
        <v>345</v>
      </c>
      <c r="F377" s="23" t="s">
        <v>426</v>
      </c>
      <c r="G377" s="20">
        <v>3</v>
      </c>
      <c r="H377" s="89"/>
      <c r="I377" s="20"/>
      <c r="J377" s="22">
        <v>15000</v>
      </c>
      <c r="K377" s="22">
        <f t="shared" si="14"/>
        <v>16363.5</v>
      </c>
      <c r="L377" s="22"/>
      <c r="M377" s="30"/>
      <c r="N377" s="111" t="s">
        <v>427</v>
      </c>
      <c r="O377" s="15"/>
    </row>
    <row r="378" spans="1:17" s="32" customFormat="1" x14ac:dyDescent="0.3">
      <c r="A378" s="17" t="s">
        <v>32</v>
      </c>
      <c r="B378" s="21" t="s">
        <v>143</v>
      </c>
      <c r="C378" s="18">
        <v>1971</v>
      </c>
      <c r="D378" s="19" t="s">
        <v>0</v>
      </c>
      <c r="E378" s="19" t="s">
        <v>345</v>
      </c>
      <c r="F378" s="23" t="s">
        <v>253</v>
      </c>
      <c r="G378" s="20">
        <v>4</v>
      </c>
      <c r="H378" s="89"/>
      <c r="I378" s="20"/>
      <c r="J378" s="30">
        <v>15000</v>
      </c>
      <c r="K378" s="22">
        <f t="shared" si="14"/>
        <v>17092.5</v>
      </c>
      <c r="L378" s="22"/>
      <c r="M378" s="30"/>
      <c r="N378" s="111"/>
      <c r="O378" s="15"/>
      <c r="P378" s="14"/>
      <c r="Q378" s="14"/>
    </row>
    <row r="379" spans="1:17" x14ac:dyDescent="0.3">
      <c r="A379" s="17" t="s">
        <v>32</v>
      </c>
      <c r="B379" s="21" t="s">
        <v>143</v>
      </c>
      <c r="C379" s="18">
        <v>1971</v>
      </c>
      <c r="D379" s="19" t="s">
        <v>0</v>
      </c>
      <c r="E379" s="19" t="s">
        <v>344</v>
      </c>
      <c r="F379" s="35" t="s">
        <v>319</v>
      </c>
      <c r="G379" s="20">
        <v>5</v>
      </c>
      <c r="H379" s="89"/>
      <c r="I379" s="20"/>
      <c r="J379" s="30">
        <v>2500000</v>
      </c>
      <c r="K379" s="22">
        <f t="shared" si="14"/>
        <v>2975500</v>
      </c>
      <c r="L379" s="22"/>
      <c r="M379" s="30"/>
      <c r="N379" s="111"/>
      <c r="O379" s="15"/>
      <c r="P379" s="32"/>
      <c r="Q379" s="32"/>
    </row>
    <row r="380" spans="1:17" x14ac:dyDescent="0.3">
      <c r="A380" s="48" t="s">
        <v>32</v>
      </c>
      <c r="B380" s="49" t="s">
        <v>143</v>
      </c>
      <c r="C380" s="50">
        <v>1971</v>
      </c>
      <c r="D380" s="51" t="s">
        <v>91</v>
      </c>
      <c r="E380" s="51" t="s">
        <v>91</v>
      </c>
      <c r="F380" s="52" t="s">
        <v>363</v>
      </c>
      <c r="G380" s="53">
        <v>5</v>
      </c>
      <c r="H380" s="90"/>
      <c r="I380" s="53"/>
      <c r="J380" s="54">
        <v>800000</v>
      </c>
      <c r="K380" s="54">
        <f t="shared" si="14"/>
        <v>952160</v>
      </c>
      <c r="L380" s="22"/>
      <c r="M380" s="30"/>
      <c r="N380" s="111"/>
      <c r="O380" s="15"/>
      <c r="P380" s="32"/>
      <c r="Q380" s="32"/>
    </row>
    <row r="381" spans="1:17" x14ac:dyDescent="0.3">
      <c r="A381" s="17" t="s">
        <v>32</v>
      </c>
      <c r="B381" s="21" t="s">
        <v>143</v>
      </c>
      <c r="C381" s="18">
        <v>1971</v>
      </c>
      <c r="D381" s="19" t="s">
        <v>12</v>
      </c>
      <c r="E381" s="19" t="s">
        <v>345</v>
      </c>
      <c r="F381" s="23" t="s">
        <v>346</v>
      </c>
      <c r="G381" s="20">
        <v>6</v>
      </c>
      <c r="H381" s="89"/>
      <c r="I381" s="20"/>
      <c r="J381" s="30">
        <v>355000</v>
      </c>
      <c r="K381" s="22">
        <f t="shared" si="14"/>
        <v>441300.5</v>
      </c>
      <c r="L381" s="22"/>
      <c r="M381" s="30"/>
      <c r="N381" s="111"/>
      <c r="O381" s="15"/>
    </row>
    <row r="382" spans="1:17" s="117" customFormat="1" x14ac:dyDescent="0.3">
      <c r="A382" s="24" t="s">
        <v>31</v>
      </c>
      <c r="B382" s="25" t="s">
        <v>139</v>
      </c>
      <c r="C382" s="26">
        <v>1964</v>
      </c>
      <c r="D382" s="27" t="s">
        <v>12</v>
      </c>
      <c r="E382" s="27" t="s">
        <v>345</v>
      </c>
      <c r="F382" s="28" t="s">
        <v>232</v>
      </c>
      <c r="G382" s="29">
        <v>1</v>
      </c>
      <c r="H382" s="88"/>
      <c r="I382" s="29"/>
      <c r="J382" s="30">
        <v>125000</v>
      </c>
      <c r="K382" s="22">
        <f t="shared" si="14"/>
        <v>125000</v>
      </c>
      <c r="L382" s="22"/>
      <c r="M382" s="30" t="s">
        <v>448</v>
      </c>
      <c r="N382" s="111"/>
      <c r="O382" s="15"/>
      <c r="P382" s="118"/>
      <c r="Q382" s="118"/>
    </row>
    <row r="383" spans="1:17" x14ac:dyDescent="0.3">
      <c r="A383" s="24" t="s">
        <v>31</v>
      </c>
      <c r="B383" s="25" t="s">
        <v>139</v>
      </c>
      <c r="C383" s="26">
        <v>1964</v>
      </c>
      <c r="D383" s="27" t="s">
        <v>12</v>
      </c>
      <c r="E383" s="27" t="s">
        <v>345</v>
      </c>
      <c r="F383" s="28" t="s">
        <v>197</v>
      </c>
      <c r="G383" s="29">
        <v>2</v>
      </c>
      <c r="H383" s="88"/>
      <c r="I383" s="29"/>
      <c r="J383" s="30">
        <v>100000</v>
      </c>
      <c r="K383" s="22">
        <f t="shared" si="14"/>
        <v>104450</v>
      </c>
      <c r="L383" s="22"/>
      <c r="M383" s="30"/>
      <c r="N383" s="111"/>
      <c r="O383" s="15"/>
    </row>
    <row r="384" spans="1:17" x14ac:dyDescent="0.3">
      <c r="A384" s="24" t="s">
        <v>31</v>
      </c>
      <c r="B384" s="25" t="s">
        <v>139</v>
      </c>
      <c r="C384" s="26">
        <v>1964</v>
      </c>
      <c r="D384" s="27" t="s">
        <v>87</v>
      </c>
      <c r="E384" s="27" t="s">
        <v>345</v>
      </c>
      <c r="F384" s="28" t="s">
        <v>279</v>
      </c>
      <c r="G384" s="29">
        <v>3</v>
      </c>
      <c r="H384" s="88"/>
      <c r="I384" s="29"/>
      <c r="J384" s="30">
        <f>114459+5870</f>
        <v>120329</v>
      </c>
      <c r="K384" s="22">
        <f t="shared" si="14"/>
        <v>131266.90609999999</v>
      </c>
      <c r="L384" s="22"/>
      <c r="M384" s="30"/>
      <c r="N384" s="111"/>
      <c r="O384" s="15"/>
    </row>
    <row r="385" spans="1:17" s="32" customFormat="1" x14ac:dyDescent="0.3">
      <c r="A385" s="17" t="s">
        <v>31</v>
      </c>
      <c r="B385" s="21" t="s">
        <v>139</v>
      </c>
      <c r="C385" s="18">
        <v>1964</v>
      </c>
      <c r="D385" s="19" t="s">
        <v>12</v>
      </c>
      <c r="E385" s="27" t="s">
        <v>344</v>
      </c>
      <c r="F385" s="23" t="s">
        <v>243</v>
      </c>
      <c r="G385" s="20">
        <v>3</v>
      </c>
      <c r="H385" s="89"/>
      <c r="I385" s="20"/>
      <c r="J385" s="22">
        <v>8653000</v>
      </c>
      <c r="K385" s="22">
        <f t="shared" si="14"/>
        <v>9439557.6999999993</v>
      </c>
      <c r="L385" s="22"/>
      <c r="M385" s="30"/>
      <c r="N385" s="111"/>
      <c r="O385" s="15"/>
      <c r="P385" s="14"/>
      <c r="Q385" s="14"/>
    </row>
    <row r="386" spans="1:17" s="32" customFormat="1" x14ac:dyDescent="0.3">
      <c r="A386" s="17" t="s">
        <v>31</v>
      </c>
      <c r="B386" s="21" t="s">
        <v>139</v>
      </c>
      <c r="C386" s="18">
        <v>1964</v>
      </c>
      <c r="D386" s="19" t="s">
        <v>0</v>
      </c>
      <c r="E386" s="19" t="s">
        <v>0</v>
      </c>
      <c r="F386" s="23" t="s">
        <v>320</v>
      </c>
      <c r="G386" s="20">
        <v>4</v>
      </c>
      <c r="H386" s="89"/>
      <c r="I386" s="20"/>
      <c r="J386" s="22">
        <v>25000</v>
      </c>
      <c r="K386" s="22">
        <f t="shared" si="14"/>
        <v>28487.5</v>
      </c>
      <c r="L386" s="22"/>
      <c r="M386" s="30"/>
      <c r="N386" s="111"/>
      <c r="O386" s="15"/>
    </row>
    <row r="387" spans="1:17" s="32" customFormat="1" x14ac:dyDescent="0.3">
      <c r="A387" s="48" t="s">
        <v>31</v>
      </c>
      <c r="B387" s="49" t="s">
        <v>139</v>
      </c>
      <c r="C387" s="50">
        <v>1964</v>
      </c>
      <c r="D387" s="51" t="s">
        <v>91</v>
      </c>
      <c r="E387" s="51" t="s">
        <v>91</v>
      </c>
      <c r="F387" s="52" t="s">
        <v>363</v>
      </c>
      <c r="G387" s="53">
        <v>5</v>
      </c>
      <c r="H387" s="90"/>
      <c r="I387" s="53"/>
      <c r="J387" s="54">
        <v>650000</v>
      </c>
      <c r="K387" s="54">
        <f t="shared" si="14"/>
        <v>773630</v>
      </c>
      <c r="L387" s="22"/>
      <c r="M387" s="30"/>
      <c r="N387" s="111"/>
      <c r="O387" s="15"/>
    </row>
    <row r="388" spans="1:17" s="32" customFormat="1" x14ac:dyDescent="0.3">
      <c r="A388" s="24" t="s">
        <v>31</v>
      </c>
      <c r="B388" s="25" t="s">
        <v>139</v>
      </c>
      <c r="C388" s="26">
        <v>1964</v>
      </c>
      <c r="D388" s="27" t="s">
        <v>87</v>
      </c>
      <c r="E388" s="27" t="s">
        <v>344</v>
      </c>
      <c r="F388" s="28" t="s">
        <v>1</v>
      </c>
      <c r="G388" s="29">
        <v>6</v>
      </c>
      <c r="H388" s="88"/>
      <c r="I388" s="29"/>
      <c r="J388" s="30">
        <v>1187868</v>
      </c>
      <c r="K388" s="22">
        <f t="shared" si="14"/>
        <v>1476638.7108</v>
      </c>
      <c r="L388" s="22"/>
      <c r="M388" s="30"/>
      <c r="N388" s="111"/>
      <c r="O388" s="15"/>
    </row>
    <row r="389" spans="1:17" s="32" customFormat="1" x14ac:dyDescent="0.3">
      <c r="A389" s="24" t="s">
        <v>33</v>
      </c>
      <c r="B389" s="25" t="s">
        <v>126</v>
      </c>
      <c r="C389" s="26">
        <v>2008</v>
      </c>
      <c r="D389" s="27" t="s">
        <v>87</v>
      </c>
      <c r="E389" s="27" t="s">
        <v>87</v>
      </c>
      <c r="F389" s="28" t="s">
        <v>235</v>
      </c>
      <c r="G389" s="29">
        <v>6</v>
      </c>
      <c r="H389" s="88"/>
      <c r="I389" s="29"/>
      <c r="J389" s="30">
        <v>641980</v>
      </c>
      <c r="K389" s="22">
        <f t="shared" si="14"/>
        <v>798045.33799999999</v>
      </c>
      <c r="L389" s="22"/>
      <c r="M389" s="30"/>
      <c r="N389" s="111"/>
      <c r="O389" s="15"/>
    </row>
    <row r="390" spans="1:17" s="32" customFormat="1" x14ac:dyDescent="0.3">
      <c r="A390" s="24" t="s">
        <v>34</v>
      </c>
      <c r="B390" s="25" t="s">
        <v>162</v>
      </c>
      <c r="C390" s="26">
        <v>1977</v>
      </c>
      <c r="D390" s="27" t="s">
        <v>12</v>
      </c>
      <c r="E390" s="27" t="s">
        <v>345</v>
      </c>
      <c r="F390" s="28" t="s">
        <v>232</v>
      </c>
      <c r="G390" s="29">
        <v>1</v>
      </c>
      <c r="H390" s="88"/>
      <c r="I390" s="29"/>
      <c r="J390" s="30">
        <v>100000</v>
      </c>
      <c r="K390" s="22">
        <f t="shared" si="14"/>
        <v>100000</v>
      </c>
      <c r="L390" s="22"/>
      <c r="M390" s="30" t="s">
        <v>448</v>
      </c>
      <c r="N390" s="111"/>
      <c r="O390" s="15"/>
    </row>
    <row r="391" spans="1:17" s="32" customFormat="1" x14ac:dyDescent="0.3">
      <c r="A391" s="48" t="s">
        <v>34</v>
      </c>
      <c r="B391" s="49" t="s">
        <v>162</v>
      </c>
      <c r="C391" s="50">
        <v>1977</v>
      </c>
      <c r="D391" s="51" t="s">
        <v>91</v>
      </c>
      <c r="E391" s="51" t="s">
        <v>91</v>
      </c>
      <c r="F391" s="52" t="s">
        <v>363</v>
      </c>
      <c r="G391" s="53">
        <v>2</v>
      </c>
      <c r="H391" s="90"/>
      <c r="I391" s="53"/>
      <c r="J391" s="54">
        <v>425000</v>
      </c>
      <c r="K391" s="54">
        <f t="shared" ref="K391:K393" si="15">IF(G391=1,J391+J391*$C$633,IF(G391=2,J391+J391*$C$634,IF(G391=3,J391+J391*$C$635,IF(G391=4,J391+J391*$C$636,IF(G391=5,J391+J391*$C$637,IF(G391=6,J391+J391*$C$638))))))</f>
        <v>443912.5</v>
      </c>
      <c r="L391" s="22"/>
      <c r="M391" s="30"/>
      <c r="N391" s="111"/>
      <c r="O391" s="15"/>
    </row>
    <row r="392" spans="1:17" s="32" customFormat="1" x14ac:dyDescent="0.3">
      <c r="A392" s="48" t="s">
        <v>34</v>
      </c>
      <c r="B392" s="49" t="s">
        <v>162</v>
      </c>
      <c r="C392" s="50">
        <v>1977</v>
      </c>
      <c r="D392" s="51" t="s">
        <v>12</v>
      </c>
      <c r="E392" s="51" t="s">
        <v>344</v>
      </c>
      <c r="F392" s="52" t="s">
        <v>262</v>
      </c>
      <c r="G392" s="53">
        <v>4</v>
      </c>
      <c r="H392" s="90"/>
      <c r="I392" s="53"/>
      <c r="J392" s="54">
        <v>2500000</v>
      </c>
      <c r="K392" s="54">
        <f t="shared" si="15"/>
        <v>2848750</v>
      </c>
      <c r="L392" s="22"/>
      <c r="M392" s="30"/>
      <c r="N392" s="111"/>
      <c r="O392" s="15"/>
    </row>
    <row r="393" spans="1:17" s="32" customFormat="1" x14ac:dyDescent="0.3">
      <c r="A393" s="24" t="s">
        <v>34</v>
      </c>
      <c r="B393" s="25" t="s">
        <v>162</v>
      </c>
      <c r="C393" s="26">
        <v>1977</v>
      </c>
      <c r="D393" s="27" t="s">
        <v>87</v>
      </c>
      <c r="E393" s="27" t="s">
        <v>344</v>
      </c>
      <c r="F393" s="28" t="s">
        <v>185</v>
      </c>
      <c r="G393" s="29">
        <v>5</v>
      </c>
      <c r="H393" s="88"/>
      <c r="I393" s="29"/>
      <c r="J393" s="30">
        <v>204750</v>
      </c>
      <c r="K393" s="22">
        <f t="shared" si="15"/>
        <v>243693.45</v>
      </c>
      <c r="L393" s="22"/>
      <c r="M393" s="30"/>
      <c r="N393" s="111"/>
      <c r="O393" s="15"/>
    </row>
    <row r="394" spans="1:17" s="32" customFormat="1" x14ac:dyDescent="0.3">
      <c r="A394" s="24" t="s">
        <v>34</v>
      </c>
      <c r="B394" s="25" t="s">
        <v>162</v>
      </c>
      <c r="C394" s="26">
        <v>1977</v>
      </c>
      <c r="D394" s="27" t="s">
        <v>13</v>
      </c>
      <c r="E394" s="27" t="s">
        <v>344</v>
      </c>
      <c r="F394" s="28" t="s">
        <v>430</v>
      </c>
      <c r="G394" s="29">
        <v>6</v>
      </c>
      <c r="H394" s="88"/>
      <c r="I394" s="29"/>
      <c r="J394" s="30"/>
      <c r="K394" s="22"/>
      <c r="L394" s="22"/>
      <c r="M394" s="30" t="s">
        <v>423</v>
      </c>
      <c r="N394" s="111"/>
      <c r="O394" s="15"/>
    </row>
    <row r="395" spans="1:17" s="32" customFormat="1" x14ac:dyDescent="0.3">
      <c r="A395" s="24" t="s">
        <v>66</v>
      </c>
      <c r="B395" s="25" t="s">
        <v>137</v>
      </c>
      <c r="C395" s="26">
        <v>1923</v>
      </c>
      <c r="D395" s="27" t="s">
        <v>12</v>
      </c>
      <c r="E395" s="19" t="s">
        <v>344</v>
      </c>
      <c r="F395" s="28" t="s">
        <v>196</v>
      </c>
      <c r="G395" s="29">
        <v>5</v>
      </c>
      <c r="H395" s="88"/>
      <c r="I395" s="29"/>
      <c r="J395" s="30"/>
      <c r="K395" s="22">
        <f t="shared" ref="K395:K458" si="16">IF(G395=1,J395+J395*$C$633,IF(G395=2,J395+J395*$C$634,IF(G395=3,J395+J395*$C$635,IF(G395=4,J395+J395*$C$636,IF(G395=5,J395+J395*$C$637,IF(G395=6,J395+J395*$C$638))))))</f>
        <v>0</v>
      </c>
      <c r="L395" s="22"/>
      <c r="M395" s="30"/>
      <c r="N395" s="111"/>
      <c r="O395" s="15"/>
    </row>
    <row r="396" spans="1:17" s="32" customFormat="1" x14ac:dyDescent="0.3">
      <c r="A396" s="24" t="s">
        <v>66</v>
      </c>
      <c r="B396" s="25" t="s">
        <v>137</v>
      </c>
      <c r="C396" s="26">
        <v>1923</v>
      </c>
      <c r="D396" s="27" t="s">
        <v>12</v>
      </c>
      <c r="E396" s="27" t="s">
        <v>344</v>
      </c>
      <c r="F396" s="28" t="s">
        <v>299</v>
      </c>
      <c r="G396" s="29">
        <v>5</v>
      </c>
      <c r="H396" s="88"/>
      <c r="I396" s="29"/>
      <c r="J396" s="30">
        <v>266999</v>
      </c>
      <c r="K396" s="22">
        <f t="shared" si="16"/>
        <v>317782.20980000001</v>
      </c>
      <c r="L396" s="22"/>
      <c r="M396" s="30"/>
      <c r="N396" s="111"/>
      <c r="O396" s="15"/>
    </row>
    <row r="397" spans="1:17" s="32" customFormat="1" x14ac:dyDescent="0.3">
      <c r="A397" s="24" t="s">
        <v>66</v>
      </c>
      <c r="B397" s="25" t="s">
        <v>137</v>
      </c>
      <c r="C397" s="26">
        <v>1923</v>
      </c>
      <c r="D397" s="27" t="s">
        <v>87</v>
      </c>
      <c r="E397" s="27" t="s">
        <v>344</v>
      </c>
      <c r="F397" s="28" t="s">
        <v>1</v>
      </c>
      <c r="G397" s="29">
        <v>6</v>
      </c>
      <c r="H397" s="88"/>
      <c r="I397" s="29"/>
      <c r="J397" s="30">
        <v>1187868</v>
      </c>
      <c r="K397" s="22">
        <f t="shared" si="16"/>
        <v>1476638.7108</v>
      </c>
      <c r="L397" s="22"/>
      <c r="M397" s="30"/>
      <c r="N397" s="111"/>
      <c r="O397" s="15"/>
    </row>
    <row r="398" spans="1:17" s="32" customFormat="1" x14ac:dyDescent="0.3">
      <c r="A398" s="24" t="s">
        <v>35</v>
      </c>
      <c r="B398" s="25" t="s">
        <v>140</v>
      </c>
      <c r="C398" s="26">
        <v>1966</v>
      </c>
      <c r="D398" s="27" t="s">
        <v>87</v>
      </c>
      <c r="E398" s="27" t="s">
        <v>345</v>
      </c>
      <c r="F398" s="28" t="s">
        <v>89</v>
      </c>
      <c r="G398" s="29">
        <v>2</v>
      </c>
      <c r="H398" s="88"/>
      <c r="I398" s="29"/>
      <c r="J398" s="30">
        <v>35280</v>
      </c>
      <c r="K398" s="22">
        <f t="shared" si="16"/>
        <v>36849.96</v>
      </c>
      <c r="L398" s="22"/>
      <c r="M398" s="30"/>
      <c r="N398" s="111"/>
      <c r="O398" s="15"/>
    </row>
    <row r="399" spans="1:17" s="32" customFormat="1" x14ac:dyDescent="0.3">
      <c r="A399" s="24" t="s">
        <v>35</v>
      </c>
      <c r="B399" s="25" t="s">
        <v>140</v>
      </c>
      <c r="C399" s="26">
        <v>1966</v>
      </c>
      <c r="D399" s="27" t="s">
        <v>12</v>
      </c>
      <c r="E399" s="27" t="s">
        <v>344</v>
      </c>
      <c r="F399" s="28" t="s">
        <v>245</v>
      </c>
      <c r="G399" s="29">
        <v>2</v>
      </c>
      <c r="H399" s="88"/>
      <c r="I399" s="29"/>
      <c r="J399" s="30">
        <v>700000</v>
      </c>
      <c r="K399" s="22">
        <f t="shared" si="16"/>
        <v>731150</v>
      </c>
      <c r="L399" s="22"/>
      <c r="M399" s="30"/>
      <c r="N399" s="111"/>
      <c r="O399" s="15"/>
    </row>
    <row r="400" spans="1:17" s="32" customFormat="1" x14ac:dyDescent="0.3">
      <c r="A400" s="48" t="s">
        <v>35</v>
      </c>
      <c r="B400" s="49" t="s">
        <v>140</v>
      </c>
      <c r="C400" s="50">
        <v>1966</v>
      </c>
      <c r="D400" s="51" t="s">
        <v>91</v>
      </c>
      <c r="E400" s="51" t="s">
        <v>91</v>
      </c>
      <c r="F400" s="52" t="s">
        <v>363</v>
      </c>
      <c r="G400" s="53">
        <v>2</v>
      </c>
      <c r="H400" s="90"/>
      <c r="I400" s="53"/>
      <c r="J400" s="54">
        <v>425000</v>
      </c>
      <c r="K400" s="54">
        <f t="shared" si="16"/>
        <v>443912.5</v>
      </c>
      <c r="L400" s="22"/>
      <c r="M400" s="30"/>
      <c r="N400" s="111"/>
      <c r="O400" s="15"/>
    </row>
    <row r="401" spans="1:15" s="32" customFormat="1" x14ac:dyDescent="0.3">
      <c r="A401" s="48" t="s">
        <v>244</v>
      </c>
      <c r="B401" s="49" t="s">
        <v>140</v>
      </c>
      <c r="C401" s="50">
        <v>1967</v>
      </c>
      <c r="D401" s="51" t="s">
        <v>12</v>
      </c>
      <c r="E401" s="51" t="s">
        <v>344</v>
      </c>
      <c r="F401" s="52" t="s">
        <v>246</v>
      </c>
      <c r="G401" s="53">
        <v>3</v>
      </c>
      <c r="H401" s="90"/>
      <c r="I401" s="53"/>
      <c r="J401" s="54">
        <v>400000</v>
      </c>
      <c r="K401" s="54">
        <f t="shared" si="16"/>
        <v>436360</v>
      </c>
      <c r="L401" s="22"/>
      <c r="M401" s="30"/>
      <c r="N401" s="111"/>
      <c r="O401" s="15"/>
    </row>
    <row r="402" spans="1:15" x14ac:dyDescent="0.3">
      <c r="A402" s="24" t="s">
        <v>35</v>
      </c>
      <c r="B402" s="25" t="s">
        <v>140</v>
      </c>
      <c r="C402" s="26">
        <v>1966</v>
      </c>
      <c r="D402" s="27" t="s">
        <v>87</v>
      </c>
      <c r="E402" s="27" t="s">
        <v>344</v>
      </c>
      <c r="F402" s="28" t="s">
        <v>247</v>
      </c>
      <c r="G402" s="29">
        <v>3</v>
      </c>
      <c r="H402" s="88"/>
      <c r="I402" s="29"/>
      <c r="J402" s="30">
        <v>779738</v>
      </c>
      <c r="K402" s="22">
        <f t="shared" si="16"/>
        <v>850616.18420000002</v>
      </c>
      <c r="L402" s="22"/>
      <c r="M402" s="30"/>
      <c r="N402" s="111"/>
      <c r="O402" s="15"/>
    </row>
    <row r="403" spans="1:15" x14ac:dyDescent="0.3">
      <c r="A403" s="24" t="s">
        <v>35</v>
      </c>
      <c r="B403" s="25" t="s">
        <v>140</v>
      </c>
      <c r="C403" s="26">
        <v>1966</v>
      </c>
      <c r="D403" s="27" t="s">
        <v>87</v>
      </c>
      <c r="E403" s="27" t="s">
        <v>87</v>
      </c>
      <c r="F403" s="28" t="s">
        <v>4</v>
      </c>
      <c r="G403" s="29">
        <v>4</v>
      </c>
      <c r="H403" s="88"/>
      <c r="I403" s="29"/>
      <c r="J403" s="30">
        <v>73371</v>
      </c>
      <c r="K403" s="22">
        <f t="shared" si="16"/>
        <v>83606.254499999995</v>
      </c>
      <c r="L403" s="22"/>
      <c r="M403" s="30"/>
      <c r="N403" s="111"/>
      <c r="O403" s="15"/>
    </row>
    <row r="404" spans="1:15" x14ac:dyDescent="0.3">
      <c r="A404" s="24" t="s">
        <v>36</v>
      </c>
      <c r="B404" s="25" t="s">
        <v>156</v>
      </c>
      <c r="C404" s="26">
        <v>1973</v>
      </c>
      <c r="D404" s="27" t="s">
        <v>87</v>
      </c>
      <c r="E404" s="27" t="s">
        <v>344</v>
      </c>
      <c r="F404" s="28" t="s">
        <v>287</v>
      </c>
      <c r="G404" s="29">
        <v>1</v>
      </c>
      <c r="H404" s="88"/>
      <c r="I404" s="29"/>
      <c r="J404" s="30">
        <v>892462.72499999986</v>
      </c>
      <c r="K404" s="22">
        <f t="shared" si="16"/>
        <v>892462.72499999986</v>
      </c>
      <c r="L404" s="22"/>
      <c r="M404" s="93" t="s">
        <v>460</v>
      </c>
      <c r="N404" s="115" t="s">
        <v>461</v>
      </c>
      <c r="O404" s="15"/>
    </row>
    <row r="405" spans="1:15" x14ac:dyDescent="0.3">
      <c r="A405" s="24" t="s">
        <v>36</v>
      </c>
      <c r="B405" s="25" t="s">
        <v>156</v>
      </c>
      <c r="C405" s="26">
        <v>1973</v>
      </c>
      <c r="D405" s="27" t="s">
        <v>12</v>
      </c>
      <c r="E405" s="27" t="s">
        <v>345</v>
      </c>
      <c r="F405" s="28" t="s">
        <v>232</v>
      </c>
      <c r="G405" s="29">
        <v>1</v>
      </c>
      <c r="H405" s="88"/>
      <c r="I405" s="29"/>
      <c r="J405" s="30">
        <v>150000</v>
      </c>
      <c r="K405" s="22">
        <f t="shared" si="16"/>
        <v>150000</v>
      </c>
      <c r="L405" s="22"/>
      <c r="M405" s="30" t="s">
        <v>448</v>
      </c>
      <c r="N405" s="111"/>
      <c r="O405" s="15"/>
    </row>
    <row r="406" spans="1:15" x14ac:dyDescent="0.3">
      <c r="A406" s="24" t="s">
        <v>36</v>
      </c>
      <c r="B406" s="25" t="s">
        <v>156</v>
      </c>
      <c r="C406" s="26">
        <v>1973</v>
      </c>
      <c r="D406" s="27" t="s">
        <v>0</v>
      </c>
      <c r="E406" s="27" t="s">
        <v>344</v>
      </c>
      <c r="F406" s="28" t="s">
        <v>326</v>
      </c>
      <c r="G406" s="29">
        <v>2</v>
      </c>
      <c r="H406" s="88"/>
      <c r="I406" s="29"/>
      <c r="J406" s="30">
        <v>250000</v>
      </c>
      <c r="K406" s="22">
        <f t="shared" si="16"/>
        <v>261125</v>
      </c>
      <c r="L406" s="22"/>
      <c r="M406" s="30"/>
      <c r="N406" s="111"/>
      <c r="O406" s="15"/>
    </row>
    <row r="407" spans="1:15" x14ac:dyDescent="0.3">
      <c r="A407" s="17" t="s">
        <v>36</v>
      </c>
      <c r="B407" s="21" t="s">
        <v>156</v>
      </c>
      <c r="C407" s="18">
        <v>1973</v>
      </c>
      <c r="D407" s="19" t="s">
        <v>0</v>
      </c>
      <c r="E407" s="19" t="s">
        <v>344</v>
      </c>
      <c r="F407" s="35" t="s">
        <v>319</v>
      </c>
      <c r="G407" s="20">
        <v>2</v>
      </c>
      <c r="H407" s="89"/>
      <c r="I407" s="20"/>
      <c r="J407" s="22">
        <v>2500000</v>
      </c>
      <c r="K407" s="22">
        <f t="shared" si="16"/>
        <v>2611250</v>
      </c>
      <c r="L407" s="22"/>
      <c r="M407" s="30"/>
      <c r="N407" s="111"/>
      <c r="O407" s="15"/>
    </row>
    <row r="408" spans="1:15" x14ac:dyDescent="0.3">
      <c r="A408" s="24" t="s">
        <v>36</v>
      </c>
      <c r="B408" s="25" t="s">
        <v>156</v>
      </c>
      <c r="C408" s="26">
        <v>1973</v>
      </c>
      <c r="D408" s="27" t="s">
        <v>0</v>
      </c>
      <c r="E408" s="27" t="s">
        <v>344</v>
      </c>
      <c r="F408" s="28" t="s">
        <v>200</v>
      </c>
      <c r="G408" s="29">
        <v>2</v>
      </c>
      <c r="H408" s="88"/>
      <c r="I408" s="29"/>
      <c r="J408" s="30">
        <v>1000000</v>
      </c>
      <c r="K408" s="22">
        <f t="shared" si="16"/>
        <v>1044500</v>
      </c>
      <c r="L408" s="22"/>
      <c r="M408" s="30"/>
      <c r="N408" s="111"/>
      <c r="O408" s="15"/>
    </row>
    <row r="409" spans="1:15" x14ac:dyDescent="0.3">
      <c r="A409" s="17" t="s">
        <v>36</v>
      </c>
      <c r="B409" s="21" t="s">
        <v>156</v>
      </c>
      <c r="C409" s="18">
        <v>1973</v>
      </c>
      <c r="D409" s="19" t="s">
        <v>0</v>
      </c>
      <c r="E409" s="19" t="s">
        <v>345</v>
      </c>
      <c r="F409" s="23" t="s">
        <v>327</v>
      </c>
      <c r="G409" s="20">
        <v>3</v>
      </c>
      <c r="H409" s="89"/>
      <c r="I409" s="20"/>
      <c r="J409" s="22">
        <v>20000</v>
      </c>
      <c r="K409" s="22">
        <f t="shared" si="16"/>
        <v>21818</v>
      </c>
      <c r="L409" s="22"/>
      <c r="M409" s="30"/>
      <c r="N409" s="111"/>
      <c r="O409" s="15"/>
    </row>
    <row r="410" spans="1:15" x14ac:dyDescent="0.3">
      <c r="A410" s="48" t="s">
        <v>36</v>
      </c>
      <c r="B410" s="49" t="s">
        <v>156</v>
      </c>
      <c r="C410" s="50">
        <v>1973</v>
      </c>
      <c r="D410" s="51" t="s">
        <v>12</v>
      </c>
      <c r="E410" s="51" t="s">
        <v>344</v>
      </c>
      <c r="F410" s="52" t="s">
        <v>280</v>
      </c>
      <c r="G410" s="53">
        <v>4</v>
      </c>
      <c r="H410" s="90"/>
      <c r="I410" s="53"/>
      <c r="J410" s="54">
        <v>19100000</v>
      </c>
      <c r="K410" s="54">
        <f t="shared" si="16"/>
        <v>21764450</v>
      </c>
      <c r="L410" s="22"/>
      <c r="M410" s="30"/>
      <c r="N410" s="111"/>
      <c r="O410" s="15"/>
    </row>
    <row r="411" spans="1:15" x14ac:dyDescent="0.3">
      <c r="A411" s="48" t="s">
        <v>36</v>
      </c>
      <c r="B411" s="49" t="s">
        <v>156</v>
      </c>
      <c r="C411" s="50">
        <v>1973</v>
      </c>
      <c r="D411" s="51" t="s">
        <v>91</v>
      </c>
      <c r="E411" s="51" t="s">
        <v>91</v>
      </c>
      <c r="F411" s="52" t="s">
        <v>363</v>
      </c>
      <c r="G411" s="53">
        <v>4</v>
      </c>
      <c r="H411" s="90"/>
      <c r="I411" s="53"/>
      <c r="J411" s="54">
        <v>800000</v>
      </c>
      <c r="K411" s="54">
        <f t="shared" si="16"/>
        <v>911600</v>
      </c>
      <c r="L411" s="22"/>
      <c r="M411" s="30"/>
      <c r="N411" s="111"/>
      <c r="O411" s="15"/>
    </row>
    <row r="412" spans="1:15" x14ac:dyDescent="0.3">
      <c r="A412" s="17" t="s">
        <v>36</v>
      </c>
      <c r="B412" s="21" t="s">
        <v>156</v>
      </c>
      <c r="C412" s="18">
        <v>1973</v>
      </c>
      <c r="D412" s="19" t="s">
        <v>0</v>
      </c>
      <c r="E412" s="19" t="s">
        <v>0</v>
      </c>
      <c r="F412" s="23" t="s">
        <v>201</v>
      </c>
      <c r="G412" s="20">
        <v>4</v>
      </c>
      <c r="H412" s="89"/>
      <c r="I412" s="20"/>
      <c r="J412" s="22">
        <v>50000</v>
      </c>
      <c r="K412" s="22">
        <f t="shared" si="16"/>
        <v>56975</v>
      </c>
      <c r="L412" s="22"/>
      <c r="M412" s="30"/>
      <c r="N412" s="111"/>
      <c r="O412" s="15"/>
    </row>
    <row r="413" spans="1:15" x14ac:dyDescent="0.3">
      <c r="A413" s="48" t="s">
        <v>36</v>
      </c>
      <c r="B413" s="49" t="s">
        <v>156</v>
      </c>
      <c r="C413" s="50">
        <v>1973</v>
      </c>
      <c r="D413" s="51" t="s">
        <v>12</v>
      </c>
      <c r="E413" s="51" t="s">
        <v>344</v>
      </c>
      <c r="F413" s="52" t="s">
        <v>294</v>
      </c>
      <c r="G413" s="53">
        <v>4</v>
      </c>
      <c r="H413" s="90"/>
      <c r="I413" s="53"/>
      <c r="J413" s="54">
        <v>860000</v>
      </c>
      <c r="K413" s="54">
        <f t="shared" si="16"/>
        <v>979970</v>
      </c>
      <c r="L413" s="22"/>
      <c r="M413" s="30"/>
      <c r="N413" s="111"/>
      <c r="O413" s="15"/>
    </row>
    <row r="414" spans="1:15" x14ac:dyDescent="0.3">
      <c r="A414" s="17" t="s">
        <v>36</v>
      </c>
      <c r="B414" s="21" t="s">
        <v>156</v>
      </c>
      <c r="C414" s="18">
        <v>1973</v>
      </c>
      <c r="D414" s="19" t="s">
        <v>348</v>
      </c>
      <c r="E414" s="27" t="s">
        <v>344</v>
      </c>
      <c r="F414" s="23" t="s">
        <v>349</v>
      </c>
      <c r="G414" s="20">
        <v>6</v>
      </c>
      <c r="H414" s="89"/>
      <c r="I414" s="20"/>
      <c r="J414" s="22">
        <v>50000</v>
      </c>
      <c r="K414" s="22">
        <f t="shared" si="16"/>
        <v>62155</v>
      </c>
      <c r="L414" s="22"/>
      <c r="M414" s="30"/>
      <c r="N414" s="111"/>
      <c r="O414" s="15"/>
    </row>
    <row r="415" spans="1:15" x14ac:dyDescent="0.3">
      <c r="A415" s="48" t="s">
        <v>36</v>
      </c>
      <c r="B415" s="49" t="s">
        <v>156</v>
      </c>
      <c r="C415" s="50">
        <v>1973</v>
      </c>
      <c r="D415" s="51" t="s">
        <v>13</v>
      </c>
      <c r="E415" s="51" t="s">
        <v>344</v>
      </c>
      <c r="F415" s="52" t="s">
        <v>211</v>
      </c>
      <c r="G415" s="53">
        <v>6</v>
      </c>
      <c r="H415" s="90"/>
      <c r="I415" s="53"/>
      <c r="J415" s="54">
        <v>100000</v>
      </c>
      <c r="K415" s="54">
        <f t="shared" si="16"/>
        <v>124310</v>
      </c>
      <c r="L415" s="22"/>
      <c r="M415" s="30"/>
      <c r="N415" s="111"/>
      <c r="O415" s="15"/>
    </row>
    <row r="416" spans="1:15" x14ac:dyDescent="0.3">
      <c r="A416" s="24" t="s">
        <v>95</v>
      </c>
      <c r="B416" s="25" t="s">
        <v>167</v>
      </c>
      <c r="C416" s="26">
        <v>1984</v>
      </c>
      <c r="D416" s="27" t="s">
        <v>12</v>
      </c>
      <c r="E416" s="27" t="s">
        <v>345</v>
      </c>
      <c r="F416" s="28" t="s">
        <v>232</v>
      </c>
      <c r="G416" s="29">
        <v>1</v>
      </c>
      <c r="H416" s="88"/>
      <c r="I416" s="29"/>
      <c r="J416" s="30">
        <v>125000</v>
      </c>
      <c r="K416" s="22">
        <f t="shared" si="16"/>
        <v>125000</v>
      </c>
      <c r="L416" s="22"/>
      <c r="M416" s="30" t="s">
        <v>448</v>
      </c>
      <c r="N416" s="111"/>
      <c r="O416" s="15"/>
    </row>
    <row r="417" spans="1:15" x14ac:dyDescent="0.3">
      <c r="A417" s="48" t="s">
        <v>95</v>
      </c>
      <c r="B417" s="49" t="s">
        <v>167</v>
      </c>
      <c r="C417" s="50">
        <v>1984</v>
      </c>
      <c r="D417" s="51" t="s">
        <v>91</v>
      </c>
      <c r="E417" s="51" t="s">
        <v>91</v>
      </c>
      <c r="F417" s="52" t="s">
        <v>363</v>
      </c>
      <c r="G417" s="53">
        <v>2</v>
      </c>
      <c r="H417" s="90"/>
      <c r="I417" s="53"/>
      <c r="J417" s="54">
        <v>650000</v>
      </c>
      <c r="K417" s="54">
        <f t="shared" si="16"/>
        <v>678925</v>
      </c>
      <c r="L417" s="22"/>
      <c r="M417" s="30"/>
      <c r="N417" s="111"/>
      <c r="O417" s="15"/>
    </row>
    <row r="418" spans="1:15" x14ac:dyDescent="0.3">
      <c r="A418" s="24" t="s">
        <v>46</v>
      </c>
      <c r="B418" s="25" t="s">
        <v>114</v>
      </c>
      <c r="C418" s="26">
        <v>2000</v>
      </c>
      <c r="D418" s="27" t="s">
        <v>12</v>
      </c>
      <c r="E418" s="27" t="s">
        <v>345</v>
      </c>
      <c r="F418" s="28" t="s">
        <v>232</v>
      </c>
      <c r="G418" s="29">
        <v>1</v>
      </c>
      <c r="H418" s="88"/>
      <c r="I418" s="29"/>
      <c r="J418" s="30">
        <v>150000</v>
      </c>
      <c r="K418" s="22">
        <f t="shared" si="16"/>
        <v>150000</v>
      </c>
      <c r="L418" s="22"/>
      <c r="M418" s="30" t="s">
        <v>448</v>
      </c>
      <c r="N418" s="111"/>
      <c r="O418" s="15"/>
    </row>
    <row r="419" spans="1:15" x14ac:dyDescent="0.3">
      <c r="A419" s="24" t="s">
        <v>46</v>
      </c>
      <c r="B419" s="25" t="s">
        <v>114</v>
      </c>
      <c r="C419" s="26">
        <v>2000</v>
      </c>
      <c r="D419" s="27" t="s">
        <v>0</v>
      </c>
      <c r="E419" s="27" t="s">
        <v>344</v>
      </c>
      <c r="F419" s="28" t="s">
        <v>233</v>
      </c>
      <c r="G419" s="29">
        <v>3</v>
      </c>
      <c r="H419" s="88"/>
      <c r="I419" s="29"/>
      <c r="J419" s="30">
        <v>320000</v>
      </c>
      <c r="K419" s="22">
        <f t="shared" si="16"/>
        <v>349088</v>
      </c>
      <c r="L419" s="22"/>
      <c r="M419" s="30"/>
      <c r="N419" s="111"/>
      <c r="O419" s="15"/>
    </row>
    <row r="420" spans="1:15" x14ac:dyDescent="0.3">
      <c r="A420" s="24" t="s">
        <v>46</v>
      </c>
      <c r="B420" s="25" t="s">
        <v>114</v>
      </c>
      <c r="C420" s="26">
        <v>2000</v>
      </c>
      <c r="D420" s="27" t="s">
        <v>0</v>
      </c>
      <c r="E420" s="27" t="s">
        <v>345</v>
      </c>
      <c r="F420" s="28" t="s">
        <v>189</v>
      </c>
      <c r="G420" s="29">
        <v>4</v>
      </c>
      <c r="H420" s="88"/>
      <c r="I420" s="29"/>
      <c r="J420" s="30">
        <v>25000</v>
      </c>
      <c r="K420" s="22">
        <f t="shared" si="16"/>
        <v>28487.5</v>
      </c>
      <c r="L420" s="22"/>
      <c r="M420" s="30"/>
      <c r="N420" s="111"/>
      <c r="O420" s="15"/>
    </row>
    <row r="421" spans="1:15" x14ac:dyDescent="0.3">
      <c r="A421" s="48" t="s">
        <v>46</v>
      </c>
      <c r="B421" s="49" t="s">
        <v>114</v>
      </c>
      <c r="C421" s="50">
        <v>2000</v>
      </c>
      <c r="D421" s="51" t="s">
        <v>91</v>
      </c>
      <c r="E421" s="51" t="s">
        <v>91</v>
      </c>
      <c r="F421" s="52" t="s">
        <v>363</v>
      </c>
      <c r="G421" s="53">
        <v>5</v>
      </c>
      <c r="H421" s="90"/>
      <c r="I421" s="53"/>
      <c r="J421" s="54">
        <v>800000</v>
      </c>
      <c r="K421" s="54">
        <f t="shared" si="16"/>
        <v>952160</v>
      </c>
      <c r="L421" s="22"/>
      <c r="M421" s="30"/>
      <c r="N421" s="111"/>
      <c r="O421" s="15"/>
    </row>
    <row r="422" spans="1:15" x14ac:dyDescent="0.3">
      <c r="A422" s="24" t="s">
        <v>46</v>
      </c>
      <c r="B422" s="25" t="s">
        <v>114</v>
      </c>
      <c r="C422" s="26">
        <v>2000</v>
      </c>
      <c r="D422" s="27" t="s">
        <v>13</v>
      </c>
      <c r="E422" s="27" t="s">
        <v>344</v>
      </c>
      <c r="F422" s="28" t="s">
        <v>184</v>
      </c>
      <c r="G422" s="29">
        <v>6</v>
      </c>
      <c r="H422" s="88"/>
      <c r="I422" s="29"/>
      <c r="J422" s="30">
        <v>150000</v>
      </c>
      <c r="K422" s="22">
        <f t="shared" si="16"/>
        <v>186465</v>
      </c>
      <c r="L422" s="22"/>
      <c r="M422" s="30"/>
      <c r="N422" s="111"/>
      <c r="O422" s="15"/>
    </row>
    <row r="423" spans="1:15" x14ac:dyDescent="0.3">
      <c r="A423" s="17" t="s">
        <v>38</v>
      </c>
      <c r="B423" s="21" t="s">
        <v>174</v>
      </c>
      <c r="C423" s="18">
        <v>1995</v>
      </c>
      <c r="D423" s="19" t="s">
        <v>348</v>
      </c>
      <c r="E423" s="19" t="s">
        <v>344</v>
      </c>
      <c r="F423" s="23" t="s">
        <v>322</v>
      </c>
      <c r="G423" s="20">
        <v>1</v>
      </c>
      <c r="H423" s="89"/>
      <c r="I423" s="20"/>
      <c r="J423" s="22">
        <v>5000000</v>
      </c>
      <c r="K423" s="22">
        <f t="shared" si="16"/>
        <v>5000000</v>
      </c>
      <c r="L423" s="22"/>
      <c r="M423" s="30"/>
      <c r="N423" s="111"/>
      <c r="O423" s="15"/>
    </row>
    <row r="424" spans="1:15" x14ac:dyDescent="0.3">
      <c r="A424" s="17" t="s">
        <v>38</v>
      </c>
      <c r="B424" s="21" t="s">
        <v>174</v>
      </c>
      <c r="C424" s="18">
        <v>1995</v>
      </c>
      <c r="D424" s="19" t="s">
        <v>13</v>
      </c>
      <c r="E424" s="19" t="s">
        <v>344</v>
      </c>
      <c r="F424" s="23" t="s">
        <v>184</v>
      </c>
      <c r="G424" s="20">
        <v>6</v>
      </c>
      <c r="H424" s="89"/>
      <c r="I424" s="20"/>
      <c r="J424" s="22">
        <v>135600</v>
      </c>
      <c r="K424" s="22">
        <f t="shared" si="16"/>
        <v>168564.36</v>
      </c>
      <c r="L424" s="22"/>
      <c r="M424" s="30"/>
      <c r="N424" s="111"/>
      <c r="O424" s="15"/>
    </row>
    <row r="425" spans="1:15" x14ac:dyDescent="0.3">
      <c r="A425" s="24" t="s">
        <v>37</v>
      </c>
      <c r="B425" s="25" t="s">
        <v>109</v>
      </c>
      <c r="C425" s="26">
        <v>1998</v>
      </c>
      <c r="D425" s="27" t="s">
        <v>12</v>
      </c>
      <c r="E425" s="27" t="s">
        <v>345</v>
      </c>
      <c r="F425" s="28" t="s">
        <v>232</v>
      </c>
      <c r="G425" s="29">
        <v>1</v>
      </c>
      <c r="H425" s="88"/>
      <c r="I425" s="29"/>
      <c r="J425" s="30">
        <v>100000</v>
      </c>
      <c r="K425" s="22">
        <f t="shared" si="16"/>
        <v>100000</v>
      </c>
      <c r="L425" s="22"/>
      <c r="M425" s="30" t="s">
        <v>448</v>
      </c>
      <c r="N425" s="111"/>
      <c r="O425" s="15"/>
    </row>
    <row r="426" spans="1:15" s="117" customFormat="1" x14ac:dyDescent="0.3">
      <c r="A426" s="24" t="s">
        <v>37</v>
      </c>
      <c r="B426" s="25" t="s">
        <v>109</v>
      </c>
      <c r="C426" s="26">
        <v>1999</v>
      </c>
      <c r="D426" s="27" t="s">
        <v>12</v>
      </c>
      <c r="E426" s="27" t="s">
        <v>345</v>
      </c>
      <c r="F426" s="28" t="s">
        <v>181</v>
      </c>
      <c r="G426" s="29">
        <v>3</v>
      </c>
      <c r="H426" s="88"/>
      <c r="I426" s="29"/>
      <c r="J426" s="30">
        <v>80000</v>
      </c>
      <c r="K426" s="22">
        <f t="shared" si="16"/>
        <v>87272</v>
      </c>
      <c r="L426" s="22"/>
      <c r="M426" s="30"/>
      <c r="N426" s="111"/>
      <c r="O426" s="15"/>
    </row>
    <row r="427" spans="1:15" s="117" customFormat="1" x14ac:dyDescent="0.3">
      <c r="A427" s="48" t="s">
        <v>37</v>
      </c>
      <c r="B427" s="49" t="s">
        <v>109</v>
      </c>
      <c r="C427" s="50">
        <v>1999</v>
      </c>
      <c r="D427" s="51" t="s">
        <v>91</v>
      </c>
      <c r="E427" s="51" t="s">
        <v>91</v>
      </c>
      <c r="F427" s="52" t="s">
        <v>363</v>
      </c>
      <c r="G427" s="53">
        <v>3</v>
      </c>
      <c r="H427" s="90"/>
      <c r="I427" s="53"/>
      <c r="J427" s="54">
        <v>425000</v>
      </c>
      <c r="K427" s="54">
        <f t="shared" si="16"/>
        <v>463632.5</v>
      </c>
      <c r="L427" s="22"/>
      <c r="M427" s="30"/>
      <c r="N427" s="111"/>
      <c r="O427" s="15"/>
    </row>
    <row r="428" spans="1:15" x14ac:dyDescent="0.3">
      <c r="A428" s="24" t="s">
        <v>37</v>
      </c>
      <c r="B428" s="25" t="s">
        <v>109</v>
      </c>
      <c r="C428" s="26">
        <v>1999</v>
      </c>
      <c r="D428" s="27" t="s">
        <v>87</v>
      </c>
      <c r="E428" s="27" t="s">
        <v>344</v>
      </c>
      <c r="F428" s="28" t="s">
        <v>185</v>
      </c>
      <c r="G428" s="29">
        <v>5</v>
      </c>
      <c r="H428" s="88"/>
      <c r="I428" s="29"/>
      <c r="J428" s="30">
        <v>195000</v>
      </c>
      <c r="K428" s="22">
        <f t="shared" si="16"/>
        <v>232089</v>
      </c>
      <c r="L428" s="22"/>
      <c r="M428" s="30"/>
      <c r="N428" s="111"/>
      <c r="O428" s="15"/>
    </row>
    <row r="429" spans="1:15" x14ac:dyDescent="0.3">
      <c r="A429" s="24" t="s">
        <v>37</v>
      </c>
      <c r="B429" s="25" t="s">
        <v>109</v>
      </c>
      <c r="C429" s="26">
        <v>1999</v>
      </c>
      <c r="D429" s="27" t="s">
        <v>87</v>
      </c>
      <c r="E429" s="27" t="s">
        <v>87</v>
      </c>
      <c r="F429" s="28" t="s">
        <v>2</v>
      </c>
      <c r="G429" s="29">
        <v>5</v>
      </c>
      <c r="H429" s="88"/>
      <c r="I429" s="29"/>
      <c r="J429" s="30">
        <v>80709</v>
      </c>
      <c r="K429" s="22">
        <f t="shared" si="16"/>
        <v>96059.851800000004</v>
      </c>
      <c r="L429" s="22"/>
      <c r="M429" s="30"/>
      <c r="N429" s="111"/>
      <c r="O429" s="15"/>
    </row>
    <row r="430" spans="1:15" x14ac:dyDescent="0.3">
      <c r="A430" s="24" t="s">
        <v>37</v>
      </c>
      <c r="B430" s="25" t="s">
        <v>109</v>
      </c>
      <c r="C430" s="26">
        <v>1999</v>
      </c>
      <c r="D430" s="27" t="s">
        <v>87</v>
      </c>
      <c r="E430" s="27" t="s">
        <v>344</v>
      </c>
      <c r="F430" s="28" t="s">
        <v>1</v>
      </c>
      <c r="G430" s="29">
        <v>5</v>
      </c>
      <c r="H430" s="88"/>
      <c r="I430" s="29"/>
      <c r="J430" s="30">
        <v>381751</v>
      </c>
      <c r="K430" s="22">
        <f t="shared" si="16"/>
        <v>454360.04019999999</v>
      </c>
      <c r="L430" s="22"/>
      <c r="M430" s="30"/>
      <c r="N430" s="111"/>
      <c r="O430" s="15"/>
    </row>
    <row r="431" spans="1:15" x14ac:dyDescent="0.3">
      <c r="A431" s="24" t="s">
        <v>40</v>
      </c>
      <c r="B431" s="25" t="s">
        <v>142</v>
      </c>
      <c r="C431" s="26">
        <v>1971</v>
      </c>
      <c r="D431" s="27" t="s">
        <v>87</v>
      </c>
      <c r="E431" s="27" t="s">
        <v>87</v>
      </c>
      <c r="F431" s="28" t="s">
        <v>249</v>
      </c>
      <c r="G431" s="29">
        <v>2</v>
      </c>
      <c r="H431" s="88"/>
      <c r="I431" s="29"/>
      <c r="J431" s="30">
        <v>60775</v>
      </c>
      <c r="K431" s="22">
        <f t="shared" si="16"/>
        <v>63479.487500000003</v>
      </c>
      <c r="L431" s="22"/>
      <c r="M431" s="30"/>
      <c r="N431" s="111"/>
      <c r="O431" s="15"/>
    </row>
    <row r="432" spans="1:15" x14ac:dyDescent="0.3">
      <c r="A432" s="24" t="s">
        <v>40</v>
      </c>
      <c r="B432" s="25" t="s">
        <v>142</v>
      </c>
      <c r="C432" s="26">
        <v>1971</v>
      </c>
      <c r="D432" s="27" t="s">
        <v>87</v>
      </c>
      <c r="E432" s="27" t="s">
        <v>344</v>
      </c>
      <c r="F432" s="28" t="s">
        <v>240</v>
      </c>
      <c r="G432" s="29">
        <v>2</v>
      </c>
      <c r="H432" s="88"/>
      <c r="I432" s="29"/>
      <c r="J432" s="30">
        <v>708852</v>
      </c>
      <c r="K432" s="22">
        <f t="shared" si="16"/>
        <v>740395.91399999999</v>
      </c>
      <c r="L432" s="22"/>
      <c r="M432" s="30"/>
      <c r="N432" s="111"/>
      <c r="O432" s="15"/>
    </row>
    <row r="433" spans="1:15" s="117" customFormat="1" x14ac:dyDescent="0.3">
      <c r="A433" s="48" t="s">
        <v>40</v>
      </c>
      <c r="B433" s="49" t="s">
        <v>142</v>
      </c>
      <c r="C433" s="50">
        <v>1971</v>
      </c>
      <c r="D433" s="51" t="s">
        <v>91</v>
      </c>
      <c r="E433" s="51" t="s">
        <v>91</v>
      </c>
      <c r="F433" s="52" t="s">
        <v>363</v>
      </c>
      <c r="G433" s="53">
        <v>2</v>
      </c>
      <c r="H433" s="90"/>
      <c r="I433" s="53"/>
      <c r="J433" s="54">
        <v>425000</v>
      </c>
      <c r="K433" s="54">
        <f t="shared" si="16"/>
        <v>443912.5</v>
      </c>
      <c r="L433" s="22"/>
      <c r="M433" s="30"/>
      <c r="N433" s="111"/>
      <c r="O433" s="15"/>
    </row>
    <row r="434" spans="1:15" x14ac:dyDescent="0.3">
      <c r="A434" s="48" t="s">
        <v>40</v>
      </c>
      <c r="B434" s="49" t="s">
        <v>142</v>
      </c>
      <c r="C434" s="50">
        <v>1971</v>
      </c>
      <c r="D434" s="51" t="s">
        <v>12</v>
      </c>
      <c r="E434" s="51" t="s">
        <v>344</v>
      </c>
      <c r="F434" s="52" t="s">
        <v>250</v>
      </c>
      <c r="G434" s="53">
        <v>3</v>
      </c>
      <c r="H434" s="90"/>
      <c r="I434" s="53"/>
      <c r="J434" s="54">
        <v>1348655</v>
      </c>
      <c r="K434" s="54">
        <f t="shared" si="16"/>
        <v>1471247.7394999999</v>
      </c>
      <c r="L434" s="22"/>
      <c r="M434" s="30"/>
      <c r="N434" s="111"/>
      <c r="O434" s="15"/>
    </row>
    <row r="435" spans="1:15" s="117" customFormat="1" x14ac:dyDescent="0.3">
      <c r="A435" s="24" t="s">
        <v>41</v>
      </c>
      <c r="B435" s="25" t="s">
        <v>168</v>
      </c>
      <c r="C435" s="26">
        <v>1984</v>
      </c>
      <c r="D435" s="27" t="s">
        <v>12</v>
      </c>
      <c r="E435" s="27" t="s">
        <v>345</v>
      </c>
      <c r="F435" s="28" t="s">
        <v>232</v>
      </c>
      <c r="G435" s="29">
        <v>1</v>
      </c>
      <c r="H435" s="88"/>
      <c r="I435" s="29"/>
      <c r="J435" s="30">
        <v>100000</v>
      </c>
      <c r="K435" s="22">
        <f t="shared" si="16"/>
        <v>100000</v>
      </c>
      <c r="L435" s="22"/>
      <c r="M435" s="30" t="s">
        <v>448</v>
      </c>
      <c r="N435" s="111"/>
      <c r="O435" s="15"/>
    </row>
    <row r="436" spans="1:15" x14ac:dyDescent="0.3">
      <c r="A436" s="24" t="s">
        <v>41</v>
      </c>
      <c r="B436" s="25" t="s">
        <v>168</v>
      </c>
      <c r="C436" s="26">
        <v>1984</v>
      </c>
      <c r="D436" s="27" t="s">
        <v>87</v>
      </c>
      <c r="E436" s="27" t="s">
        <v>87</v>
      </c>
      <c r="F436" s="28" t="s">
        <v>229</v>
      </c>
      <c r="G436" s="29">
        <v>4</v>
      </c>
      <c r="H436" s="88"/>
      <c r="I436" s="29"/>
      <c r="J436" s="30">
        <v>7383</v>
      </c>
      <c r="K436" s="22">
        <f t="shared" si="16"/>
        <v>8412.9285</v>
      </c>
      <c r="L436" s="22"/>
      <c r="M436" s="30"/>
      <c r="N436" s="111"/>
      <c r="O436" s="15"/>
    </row>
    <row r="437" spans="1:15" x14ac:dyDescent="0.3">
      <c r="A437" s="48" t="s">
        <v>41</v>
      </c>
      <c r="B437" s="49" t="s">
        <v>168</v>
      </c>
      <c r="C437" s="50">
        <v>1984</v>
      </c>
      <c r="D437" s="51" t="s">
        <v>91</v>
      </c>
      <c r="E437" s="51" t="s">
        <v>91</v>
      </c>
      <c r="F437" s="52" t="s">
        <v>363</v>
      </c>
      <c r="G437" s="53">
        <v>4</v>
      </c>
      <c r="H437" s="90"/>
      <c r="I437" s="53"/>
      <c r="J437" s="54">
        <v>425000</v>
      </c>
      <c r="K437" s="54">
        <f t="shared" si="16"/>
        <v>484287.5</v>
      </c>
      <c r="L437" s="22"/>
      <c r="M437" s="30"/>
      <c r="N437" s="111"/>
      <c r="O437" s="15"/>
    </row>
    <row r="438" spans="1:15" x14ac:dyDescent="0.3">
      <c r="A438" s="24" t="s">
        <v>41</v>
      </c>
      <c r="B438" s="25" t="s">
        <v>168</v>
      </c>
      <c r="C438" s="26">
        <v>1984</v>
      </c>
      <c r="D438" s="27" t="s">
        <v>87</v>
      </c>
      <c r="E438" s="27" t="s">
        <v>344</v>
      </c>
      <c r="F438" s="28" t="s">
        <v>185</v>
      </c>
      <c r="G438" s="29">
        <v>5</v>
      </c>
      <c r="H438" s="88"/>
      <c r="I438" s="29"/>
      <c r="J438" s="30">
        <v>204750</v>
      </c>
      <c r="K438" s="22">
        <f t="shared" si="16"/>
        <v>243693.45</v>
      </c>
      <c r="L438" s="22"/>
      <c r="M438" s="30"/>
      <c r="N438" s="111"/>
      <c r="O438" s="15"/>
    </row>
    <row r="439" spans="1:15" x14ac:dyDescent="0.3">
      <c r="A439" s="48" t="s">
        <v>42</v>
      </c>
      <c r="B439" s="49" t="s">
        <v>159</v>
      </c>
      <c r="C439" s="50">
        <v>1973</v>
      </c>
      <c r="D439" s="51" t="s">
        <v>12</v>
      </c>
      <c r="E439" s="51" t="s">
        <v>344</v>
      </c>
      <c r="F439" s="52" t="s">
        <v>281</v>
      </c>
      <c r="G439" s="53">
        <v>1</v>
      </c>
      <c r="H439" s="90"/>
      <c r="I439" s="53" t="s">
        <v>464</v>
      </c>
      <c r="J439" s="54">
        <v>20600000</v>
      </c>
      <c r="K439" s="54">
        <f t="shared" si="16"/>
        <v>20600000</v>
      </c>
      <c r="L439" s="22"/>
      <c r="M439" s="30"/>
      <c r="N439" s="111"/>
      <c r="O439" s="15"/>
    </row>
    <row r="440" spans="1:15" s="32" customFormat="1" x14ac:dyDescent="0.3">
      <c r="A440" s="24" t="s">
        <v>42</v>
      </c>
      <c r="B440" s="25" t="s">
        <v>159</v>
      </c>
      <c r="C440" s="26">
        <v>1973</v>
      </c>
      <c r="D440" s="27" t="s">
        <v>87</v>
      </c>
      <c r="E440" s="27" t="s">
        <v>344</v>
      </c>
      <c r="F440" s="28" t="s">
        <v>277</v>
      </c>
      <c r="G440" s="29">
        <v>2</v>
      </c>
      <c r="H440" s="88"/>
      <c r="I440" s="29"/>
      <c r="J440" s="30">
        <v>203963</v>
      </c>
      <c r="K440" s="22">
        <f t="shared" si="16"/>
        <v>213039.3535</v>
      </c>
      <c r="L440" s="22"/>
      <c r="M440" s="30"/>
      <c r="N440" s="111"/>
      <c r="O440" s="15"/>
    </row>
    <row r="441" spans="1:15" x14ac:dyDescent="0.3">
      <c r="A441" s="24" t="s">
        <v>42</v>
      </c>
      <c r="B441" s="25" t="s">
        <v>159</v>
      </c>
      <c r="C441" s="26">
        <v>1973</v>
      </c>
      <c r="D441" s="27" t="s">
        <v>0</v>
      </c>
      <c r="E441" s="27" t="s">
        <v>345</v>
      </c>
      <c r="F441" s="28" t="s">
        <v>329</v>
      </c>
      <c r="G441" s="29">
        <v>2</v>
      </c>
      <c r="H441" s="88"/>
      <c r="I441" s="29"/>
      <c r="J441" s="30">
        <v>100000</v>
      </c>
      <c r="K441" s="22">
        <f t="shared" si="16"/>
        <v>104450</v>
      </c>
      <c r="L441" s="22"/>
      <c r="M441" s="30"/>
      <c r="N441" s="111"/>
      <c r="O441" s="15"/>
    </row>
    <row r="442" spans="1:15" x14ac:dyDescent="0.3">
      <c r="A442" s="24" t="s">
        <v>42</v>
      </c>
      <c r="B442" s="25" t="s">
        <v>159</v>
      </c>
      <c r="C442" s="26">
        <v>1973</v>
      </c>
      <c r="D442" s="27" t="s">
        <v>87</v>
      </c>
      <c r="E442" s="27" t="s">
        <v>344</v>
      </c>
      <c r="F442" s="28" t="s">
        <v>3</v>
      </c>
      <c r="G442" s="29">
        <v>2</v>
      </c>
      <c r="H442" s="88"/>
      <c r="I442" s="29"/>
      <c r="J442" s="30">
        <v>981708.99749999982</v>
      </c>
      <c r="K442" s="22">
        <f t="shared" si="16"/>
        <v>1025395.0478887499</v>
      </c>
      <c r="L442" s="22"/>
      <c r="M442" s="30"/>
      <c r="N442" s="111"/>
      <c r="O442" s="15"/>
    </row>
    <row r="443" spans="1:15" x14ac:dyDescent="0.3">
      <c r="A443" s="17" t="s">
        <v>42</v>
      </c>
      <c r="B443" s="21" t="s">
        <v>159</v>
      </c>
      <c r="C443" s="18">
        <v>1973</v>
      </c>
      <c r="D443" s="19" t="s">
        <v>0</v>
      </c>
      <c r="E443" s="19" t="s">
        <v>345</v>
      </c>
      <c r="F443" s="23" t="s">
        <v>328</v>
      </c>
      <c r="G443" s="20">
        <v>3</v>
      </c>
      <c r="H443" s="89"/>
      <c r="I443" s="20"/>
      <c r="J443" s="22">
        <v>15000</v>
      </c>
      <c r="K443" s="22">
        <f t="shared" si="16"/>
        <v>16363.5</v>
      </c>
      <c r="L443" s="22"/>
      <c r="M443" s="30"/>
      <c r="N443" s="111"/>
      <c r="O443" s="15"/>
    </row>
    <row r="444" spans="1:15" x14ac:dyDescent="0.3">
      <c r="A444" s="17" t="s">
        <v>42</v>
      </c>
      <c r="B444" s="21" t="s">
        <v>159</v>
      </c>
      <c r="C444" s="18">
        <v>1973</v>
      </c>
      <c r="D444" s="19" t="s">
        <v>12</v>
      </c>
      <c r="E444" s="27" t="s">
        <v>345</v>
      </c>
      <c r="F444" s="23" t="s">
        <v>203</v>
      </c>
      <c r="G444" s="20">
        <v>4</v>
      </c>
      <c r="H444" s="89"/>
      <c r="I444" s="20"/>
      <c r="J444" s="22">
        <v>600000</v>
      </c>
      <c r="K444" s="22">
        <f t="shared" si="16"/>
        <v>683700</v>
      </c>
      <c r="L444" s="22"/>
      <c r="M444" s="30"/>
      <c r="N444" s="111"/>
      <c r="O444" s="15"/>
    </row>
    <row r="445" spans="1:15" s="117" customFormat="1" x14ac:dyDescent="0.3">
      <c r="A445" s="48" t="s">
        <v>42</v>
      </c>
      <c r="B445" s="49" t="s">
        <v>159</v>
      </c>
      <c r="C445" s="50">
        <v>1973</v>
      </c>
      <c r="D445" s="51" t="s">
        <v>91</v>
      </c>
      <c r="E445" s="51" t="s">
        <v>91</v>
      </c>
      <c r="F445" s="52" t="s">
        <v>363</v>
      </c>
      <c r="G445" s="53">
        <v>4</v>
      </c>
      <c r="H445" s="90"/>
      <c r="I445" s="53"/>
      <c r="J445" s="54">
        <v>800000</v>
      </c>
      <c r="K445" s="54">
        <f t="shared" si="16"/>
        <v>911600</v>
      </c>
      <c r="L445" s="22"/>
      <c r="M445" s="30"/>
      <c r="N445" s="111"/>
      <c r="O445" s="15"/>
    </row>
    <row r="446" spans="1:15" x14ac:dyDescent="0.3">
      <c r="A446" s="17" t="s">
        <v>42</v>
      </c>
      <c r="B446" s="21" t="s">
        <v>159</v>
      </c>
      <c r="C446" s="18">
        <v>1973</v>
      </c>
      <c r="D446" s="19" t="s">
        <v>0</v>
      </c>
      <c r="E446" s="27" t="s">
        <v>344</v>
      </c>
      <c r="F446" s="28" t="s">
        <v>326</v>
      </c>
      <c r="G446" s="20">
        <v>5</v>
      </c>
      <c r="H446" s="89"/>
      <c r="I446" s="20"/>
      <c r="J446" s="22">
        <v>250000</v>
      </c>
      <c r="K446" s="22">
        <f t="shared" si="16"/>
        <v>297550</v>
      </c>
      <c r="L446" s="22"/>
      <c r="M446" s="30"/>
      <c r="N446" s="111"/>
      <c r="O446" s="15"/>
    </row>
    <row r="447" spans="1:15" x14ac:dyDescent="0.3">
      <c r="A447" s="17" t="s">
        <v>42</v>
      </c>
      <c r="B447" s="21" t="s">
        <v>159</v>
      </c>
      <c r="C447" s="18">
        <v>1973</v>
      </c>
      <c r="D447" s="19" t="s">
        <v>0</v>
      </c>
      <c r="E447" s="19" t="s">
        <v>344</v>
      </c>
      <c r="F447" s="35" t="s">
        <v>319</v>
      </c>
      <c r="G447" s="20">
        <v>5</v>
      </c>
      <c r="H447" s="89"/>
      <c r="I447" s="20"/>
      <c r="J447" s="30">
        <v>2500000</v>
      </c>
      <c r="K447" s="22">
        <f t="shared" si="16"/>
        <v>2975500</v>
      </c>
      <c r="L447" s="22"/>
      <c r="M447" s="30"/>
      <c r="N447" s="111"/>
      <c r="O447" s="15"/>
    </row>
    <row r="448" spans="1:15" x14ac:dyDescent="0.3">
      <c r="A448" s="17" t="s">
        <v>42</v>
      </c>
      <c r="B448" s="21" t="s">
        <v>159</v>
      </c>
      <c r="C448" s="18">
        <v>1973</v>
      </c>
      <c r="D448" s="19" t="s">
        <v>0</v>
      </c>
      <c r="E448" s="27" t="s">
        <v>344</v>
      </c>
      <c r="F448" s="23" t="s">
        <v>200</v>
      </c>
      <c r="G448" s="20">
        <v>5</v>
      </c>
      <c r="H448" s="89"/>
      <c r="I448" s="20"/>
      <c r="J448" s="22">
        <v>1500000</v>
      </c>
      <c r="K448" s="22">
        <f t="shared" si="16"/>
        <v>1785300</v>
      </c>
      <c r="L448" s="22"/>
      <c r="M448" s="30"/>
      <c r="N448" s="111"/>
      <c r="O448" s="15"/>
    </row>
    <row r="449" spans="1:15" x14ac:dyDescent="0.3">
      <c r="A449" s="24" t="s">
        <v>44</v>
      </c>
      <c r="B449" s="25" t="s">
        <v>172</v>
      </c>
      <c r="C449" s="26">
        <v>2005</v>
      </c>
      <c r="D449" s="27" t="s">
        <v>12</v>
      </c>
      <c r="E449" s="27" t="s">
        <v>345</v>
      </c>
      <c r="F449" s="28" t="s">
        <v>232</v>
      </c>
      <c r="G449" s="29">
        <v>1</v>
      </c>
      <c r="H449" s="88"/>
      <c r="I449" s="29"/>
      <c r="J449" s="30">
        <v>100000</v>
      </c>
      <c r="K449" s="22">
        <f t="shared" si="16"/>
        <v>100000</v>
      </c>
      <c r="L449" s="22"/>
      <c r="M449" s="30" t="s">
        <v>448</v>
      </c>
      <c r="N449" s="111"/>
      <c r="O449" s="15"/>
    </row>
    <row r="450" spans="1:15" x14ac:dyDescent="0.3">
      <c r="A450" s="24">
        <v>2081</v>
      </c>
      <c r="B450" s="25" t="s">
        <v>172</v>
      </c>
      <c r="C450" s="26">
        <v>2005</v>
      </c>
      <c r="D450" s="27" t="s">
        <v>87</v>
      </c>
      <c r="E450" s="27" t="s">
        <v>344</v>
      </c>
      <c r="F450" s="28" t="s">
        <v>185</v>
      </c>
      <c r="G450" s="29">
        <v>4</v>
      </c>
      <c r="H450" s="88"/>
      <c r="I450" s="29"/>
      <c r="J450" s="30">
        <v>195000</v>
      </c>
      <c r="K450" s="22">
        <f t="shared" si="16"/>
        <v>222202.5</v>
      </c>
      <c r="L450" s="22"/>
      <c r="M450" s="30"/>
      <c r="N450" s="111"/>
      <c r="O450" s="15"/>
    </row>
    <row r="451" spans="1:15" x14ac:dyDescent="0.3">
      <c r="A451" s="48" t="s">
        <v>44</v>
      </c>
      <c r="B451" s="49" t="s">
        <v>172</v>
      </c>
      <c r="C451" s="50">
        <v>2005</v>
      </c>
      <c r="D451" s="51" t="s">
        <v>91</v>
      </c>
      <c r="E451" s="51" t="s">
        <v>91</v>
      </c>
      <c r="F451" s="52" t="s">
        <v>363</v>
      </c>
      <c r="G451" s="53">
        <v>5</v>
      </c>
      <c r="H451" s="90"/>
      <c r="I451" s="53"/>
      <c r="J451" s="54">
        <v>425000</v>
      </c>
      <c r="K451" s="54">
        <f t="shared" si="16"/>
        <v>505835</v>
      </c>
      <c r="L451" s="22"/>
      <c r="M451" s="30"/>
      <c r="N451" s="111"/>
      <c r="O451" s="15"/>
    </row>
    <row r="452" spans="1:15" x14ac:dyDescent="0.3">
      <c r="A452" s="24" t="s">
        <v>44</v>
      </c>
      <c r="B452" s="25" t="s">
        <v>172</v>
      </c>
      <c r="C452" s="26">
        <v>2005</v>
      </c>
      <c r="D452" s="27" t="s">
        <v>87</v>
      </c>
      <c r="E452" s="27" t="s">
        <v>87</v>
      </c>
      <c r="F452" s="28" t="s">
        <v>235</v>
      </c>
      <c r="G452" s="29">
        <v>6</v>
      </c>
      <c r="H452" s="88"/>
      <c r="I452" s="29"/>
      <c r="J452" s="30">
        <v>530562</v>
      </c>
      <c r="K452" s="22">
        <f t="shared" si="16"/>
        <v>659541.62219999998</v>
      </c>
      <c r="L452" s="22"/>
      <c r="M452" s="30"/>
      <c r="N452" s="111"/>
      <c r="O452" s="15"/>
    </row>
    <row r="453" spans="1:15" x14ac:dyDescent="0.3">
      <c r="A453" s="24" t="s">
        <v>30</v>
      </c>
      <c r="B453" s="25" t="s">
        <v>151</v>
      </c>
      <c r="C453" s="26">
        <v>1989</v>
      </c>
      <c r="D453" s="27" t="s">
        <v>13</v>
      </c>
      <c r="E453" s="27" t="s">
        <v>345</v>
      </c>
      <c r="F453" s="28" t="s">
        <v>424</v>
      </c>
      <c r="G453" s="29">
        <v>1</v>
      </c>
      <c r="H453" s="88"/>
      <c r="I453" s="29"/>
      <c r="J453" s="30">
        <v>25000</v>
      </c>
      <c r="K453" s="22">
        <f t="shared" si="16"/>
        <v>25000</v>
      </c>
      <c r="L453" s="22"/>
      <c r="M453" s="30" t="s">
        <v>423</v>
      </c>
      <c r="N453" s="111"/>
      <c r="O453" s="15"/>
    </row>
    <row r="454" spans="1:15" x14ac:dyDescent="0.3">
      <c r="A454" s="24" t="s">
        <v>30</v>
      </c>
      <c r="B454" s="25" t="s">
        <v>151</v>
      </c>
      <c r="C454" s="26">
        <v>1989</v>
      </c>
      <c r="D454" s="27" t="s">
        <v>12</v>
      </c>
      <c r="E454" s="27" t="s">
        <v>345</v>
      </c>
      <c r="F454" s="28" t="s">
        <v>232</v>
      </c>
      <c r="G454" s="29">
        <v>1</v>
      </c>
      <c r="H454" s="88"/>
      <c r="I454" s="29"/>
      <c r="J454" s="30">
        <v>100000</v>
      </c>
      <c r="K454" s="22">
        <f t="shared" si="16"/>
        <v>100000</v>
      </c>
      <c r="L454" s="22"/>
      <c r="M454" s="30" t="s">
        <v>448</v>
      </c>
      <c r="N454" s="111"/>
      <c r="O454" s="15"/>
    </row>
    <row r="455" spans="1:15" s="32" customFormat="1" x14ac:dyDescent="0.3">
      <c r="A455" s="24" t="s">
        <v>30</v>
      </c>
      <c r="B455" s="25" t="s">
        <v>151</v>
      </c>
      <c r="C455" s="26">
        <v>1989</v>
      </c>
      <c r="D455" s="27" t="s">
        <v>87</v>
      </c>
      <c r="E455" s="27" t="s">
        <v>344</v>
      </c>
      <c r="F455" s="28" t="s">
        <v>185</v>
      </c>
      <c r="G455" s="29">
        <v>5</v>
      </c>
      <c r="H455" s="88"/>
      <c r="I455" s="29"/>
      <c r="J455" s="30">
        <v>204750</v>
      </c>
      <c r="K455" s="22">
        <f t="shared" si="16"/>
        <v>243693.45</v>
      </c>
      <c r="L455" s="22"/>
      <c r="M455" s="30"/>
      <c r="N455" s="111"/>
      <c r="O455" s="15"/>
    </row>
    <row r="456" spans="1:15" s="32" customFormat="1" x14ac:dyDescent="0.3">
      <c r="A456" s="48" t="s">
        <v>30</v>
      </c>
      <c r="B456" s="49" t="s">
        <v>151</v>
      </c>
      <c r="C456" s="50">
        <v>1989</v>
      </c>
      <c r="D456" s="51" t="s">
        <v>91</v>
      </c>
      <c r="E456" s="51" t="s">
        <v>91</v>
      </c>
      <c r="F456" s="52" t="s">
        <v>363</v>
      </c>
      <c r="G456" s="53">
        <v>5</v>
      </c>
      <c r="H456" s="90"/>
      <c r="I456" s="53"/>
      <c r="J456" s="54">
        <v>425000</v>
      </c>
      <c r="K456" s="54">
        <f t="shared" si="16"/>
        <v>505835</v>
      </c>
      <c r="L456" s="22"/>
      <c r="M456" s="30"/>
      <c r="N456" s="111"/>
      <c r="O456" s="15"/>
    </row>
    <row r="457" spans="1:15" s="32" customFormat="1" x14ac:dyDescent="0.3">
      <c r="A457" s="24" t="s">
        <v>30</v>
      </c>
      <c r="B457" s="25" t="s">
        <v>151</v>
      </c>
      <c r="C457" s="26">
        <v>1989</v>
      </c>
      <c r="D457" s="27" t="s">
        <v>13</v>
      </c>
      <c r="E457" s="27" t="s">
        <v>344</v>
      </c>
      <c r="F457" s="28" t="s">
        <v>184</v>
      </c>
      <c r="G457" s="29">
        <v>6</v>
      </c>
      <c r="H457" s="88"/>
      <c r="I457" s="29"/>
      <c r="J457" s="30">
        <v>110000</v>
      </c>
      <c r="K457" s="22">
        <f t="shared" si="16"/>
        <v>136741</v>
      </c>
      <c r="L457" s="22"/>
      <c r="M457" s="30"/>
      <c r="N457" s="111"/>
      <c r="O457" s="15"/>
    </row>
    <row r="458" spans="1:15" s="32" customFormat="1" x14ac:dyDescent="0.3">
      <c r="A458" s="17" t="s">
        <v>43</v>
      </c>
      <c r="B458" s="21" t="s">
        <v>136</v>
      </c>
      <c r="C458" s="18">
        <v>1966</v>
      </c>
      <c r="D458" s="19" t="s">
        <v>12</v>
      </c>
      <c r="E458" s="19" t="s">
        <v>344</v>
      </c>
      <c r="F458" s="23" t="s">
        <v>330</v>
      </c>
      <c r="G458" s="29">
        <v>1</v>
      </c>
      <c r="H458" s="88"/>
      <c r="I458" s="29"/>
      <c r="J458" s="22">
        <v>20000</v>
      </c>
      <c r="K458" s="22">
        <f t="shared" si="16"/>
        <v>20000</v>
      </c>
      <c r="L458" s="22"/>
      <c r="M458" s="93" t="s">
        <v>466</v>
      </c>
      <c r="N458" s="115" t="s">
        <v>467</v>
      </c>
      <c r="O458" s="15"/>
    </row>
    <row r="459" spans="1:15" s="32" customFormat="1" x14ac:dyDescent="0.3">
      <c r="A459" s="24" t="s">
        <v>43</v>
      </c>
      <c r="B459" s="25" t="s">
        <v>136</v>
      </c>
      <c r="C459" s="26">
        <v>1966</v>
      </c>
      <c r="D459" s="27" t="s">
        <v>91</v>
      </c>
      <c r="E459" s="27" t="s">
        <v>344</v>
      </c>
      <c r="F459" s="28" t="s">
        <v>363</v>
      </c>
      <c r="G459" s="29">
        <v>1</v>
      </c>
      <c r="H459" s="88"/>
      <c r="I459" s="29"/>
      <c r="J459" s="30">
        <v>425000</v>
      </c>
      <c r="K459" s="30">
        <f t="shared" ref="K459:K522" si="17">IF(G459=1,J459+J459*$C$633,IF(G459=2,J459+J459*$C$634,IF(G459=3,J459+J459*$C$635,IF(G459=4,J459+J459*$C$636,IF(G459=5,J459+J459*$C$637,IF(G459=6,J459+J459*$C$638))))))</f>
        <v>425000</v>
      </c>
      <c r="L459" s="22"/>
      <c r="M459" s="30"/>
      <c r="N459" s="114" t="s">
        <v>485</v>
      </c>
      <c r="O459" s="15"/>
    </row>
    <row r="460" spans="1:15" x14ac:dyDescent="0.3">
      <c r="A460" s="24" t="s">
        <v>43</v>
      </c>
      <c r="B460" s="25" t="s">
        <v>136</v>
      </c>
      <c r="C460" s="26">
        <v>1966</v>
      </c>
      <c r="D460" s="27" t="s">
        <v>87</v>
      </c>
      <c r="E460" s="27" t="s">
        <v>344</v>
      </c>
      <c r="F460" s="28" t="s">
        <v>240</v>
      </c>
      <c r="G460" s="29">
        <v>2</v>
      </c>
      <c r="H460" s="88"/>
      <c r="I460" s="29"/>
      <c r="J460" s="30">
        <v>708852</v>
      </c>
      <c r="K460" s="22">
        <f t="shared" si="17"/>
        <v>740395.91399999999</v>
      </c>
      <c r="L460" s="22"/>
      <c r="M460" s="30"/>
      <c r="N460" s="111"/>
      <c r="O460" s="15"/>
    </row>
    <row r="461" spans="1:15" x14ac:dyDescent="0.3">
      <c r="A461" s="48" t="s">
        <v>43</v>
      </c>
      <c r="B461" s="49" t="s">
        <v>136</v>
      </c>
      <c r="C461" s="50">
        <v>1966</v>
      </c>
      <c r="D461" s="51" t="s">
        <v>12</v>
      </c>
      <c r="E461" s="51" t="s">
        <v>344</v>
      </c>
      <c r="F461" s="55" t="s">
        <v>241</v>
      </c>
      <c r="G461" s="53">
        <v>3</v>
      </c>
      <c r="H461" s="90"/>
      <c r="I461" s="53"/>
      <c r="J461" s="54">
        <v>8000000</v>
      </c>
      <c r="K461" s="54">
        <f t="shared" si="17"/>
        <v>8727200</v>
      </c>
      <c r="L461" s="22"/>
      <c r="M461" s="30"/>
      <c r="N461" s="111"/>
      <c r="O461" s="15"/>
    </row>
    <row r="462" spans="1:15" x14ac:dyDescent="0.3">
      <c r="A462" s="24" t="s">
        <v>47</v>
      </c>
      <c r="B462" s="25" t="s">
        <v>166</v>
      </c>
      <c r="C462" s="26">
        <v>1982</v>
      </c>
      <c r="D462" s="27" t="s">
        <v>12</v>
      </c>
      <c r="E462" s="27" t="s">
        <v>345</v>
      </c>
      <c r="F462" s="28" t="s">
        <v>232</v>
      </c>
      <c r="G462" s="29">
        <v>1</v>
      </c>
      <c r="H462" s="88"/>
      <c r="I462" s="29"/>
      <c r="J462" s="30">
        <v>100000</v>
      </c>
      <c r="K462" s="22">
        <f t="shared" si="17"/>
        <v>100000</v>
      </c>
      <c r="L462" s="22"/>
      <c r="M462" s="30" t="s">
        <v>448</v>
      </c>
      <c r="N462" s="111"/>
      <c r="O462" s="15"/>
    </row>
    <row r="463" spans="1:15" s="32" customFormat="1" x14ac:dyDescent="0.3">
      <c r="A463" s="24" t="s">
        <v>47</v>
      </c>
      <c r="B463" s="25" t="s">
        <v>166</v>
      </c>
      <c r="C463" s="26">
        <v>1982</v>
      </c>
      <c r="D463" s="27" t="s">
        <v>91</v>
      </c>
      <c r="E463" s="27" t="s">
        <v>344</v>
      </c>
      <c r="F463" s="28" t="s">
        <v>363</v>
      </c>
      <c r="G463" s="29">
        <v>1</v>
      </c>
      <c r="H463" s="88"/>
      <c r="I463" s="29"/>
      <c r="J463" s="30">
        <v>425000</v>
      </c>
      <c r="K463" s="30">
        <f t="shared" si="17"/>
        <v>425000</v>
      </c>
      <c r="L463" s="22"/>
      <c r="M463" s="30"/>
      <c r="N463" s="114" t="s">
        <v>485</v>
      </c>
      <c r="O463" s="15"/>
    </row>
    <row r="464" spans="1:15" s="32" customFormat="1" x14ac:dyDescent="0.3">
      <c r="A464" s="24" t="s">
        <v>47</v>
      </c>
      <c r="B464" s="25" t="s">
        <v>166</v>
      </c>
      <c r="C464" s="26">
        <v>1982</v>
      </c>
      <c r="D464" s="27" t="s">
        <v>87</v>
      </c>
      <c r="E464" s="27" t="s">
        <v>344</v>
      </c>
      <c r="F464" s="28" t="s">
        <v>185</v>
      </c>
      <c r="G464" s="29">
        <v>2</v>
      </c>
      <c r="H464" s="88"/>
      <c r="I464" s="29"/>
      <c r="J464" s="30">
        <v>204750</v>
      </c>
      <c r="K464" s="22">
        <f t="shared" si="17"/>
        <v>213861.375</v>
      </c>
      <c r="L464" s="22"/>
      <c r="M464" s="30"/>
      <c r="N464" s="111"/>
      <c r="O464" s="15"/>
    </row>
    <row r="465" spans="1:15" s="32" customFormat="1" x14ac:dyDescent="0.3">
      <c r="A465" s="24" t="s">
        <v>47</v>
      </c>
      <c r="B465" s="25" t="s">
        <v>166</v>
      </c>
      <c r="C465" s="26">
        <v>1982</v>
      </c>
      <c r="D465" s="27" t="s">
        <v>87</v>
      </c>
      <c r="E465" s="27" t="s">
        <v>344</v>
      </c>
      <c r="F465" s="28" t="s">
        <v>1</v>
      </c>
      <c r="G465" s="29">
        <v>2</v>
      </c>
      <c r="H465" s="88"/>
      <c r="I465" s="29"/>
      <c r="J465" s="30">
        <v>286815</v>
      </c>
      <c r="K465" s="22">
        <f t="shared" si="17"/>
        <v>299578.26750000002</v>
      </c>
      <c r="L465" s="22"/>
      <c r="M465" s="30"/>
      <c r="N465" s="111"/>
      <c r="O465" s="15"/>
    </row>
    <row r="466" spans="1:15" s="32" customFormat="1" x14ac:dyDescent="0.3">
      <c r="A466" s="24" t="s">
        <v>47</v>
      </c>
      <c r="B466" s="25" t="s">
        <v>166</v>
      </c>
      <c r="C466" s="26">
        <v>1982</v>
      </c>
      <c r="D466" s="27" t="s">
        <v>12</v>
      </c>
      <c r="E466" s="27" t="s">
        <v>344</v>
      </c>
      <c r="F466" s="28" t="s">
        <v>246</v>
      </c>
      <c r="G466" s="29">
        <v>4</v>
      </c>
      <c r="H466" s="88"/>
      <c r="I466" s="29"/>
      <c r="J466" s="30">
        <v>5539200</v>
      </c>
      <c r="K466" s="22">
        <f t="shared" si="17"/>
        <v>6311918.4000000004</v>
      </c>
      <c r="L466" s="22"/>
      <c r="M466" s="30"/>
      <c r="N466" s="111"/>
      <c r="O466" s="15"/>
    </row>
    <row r="467" spans="1:15" s="32" customFormat="1" x14ac:dyDescent="0.3">
      <c r="A467" s="48" t="s">
        <v>47</v>
      </c>
      <c r="B467" s="49" t="s">
        <v>166</v>
      </c>
      <c r="C467" s="50">
        <v>1982</v>
      </c>
      <c r="D467" s="51" t="s">
        <v>12</v>
      </c>
      <c r="E467" s="51" t="s">
        <v>344</v>
      </c>
      <c r="F467" s="52" t="s">
        <v>294</v>
      </c>
      <c r="G467" s="53">
        <v>4</v>
      </c>
      <c r="H467" s="90"/>
      <c r="I467" s="53"/>
      <c r="J467" s="54">
        <v>758000</v>
      </c>
      <c r="K467" s="54">
        <f t="shared" si="17"/>
        <v>863741</v>
      </c>
      <c r="L467" s="22"/>
      <c r="M467" s="30"/>
      <c r="N467" s="111"/>
      <c r="O467" s="15"/>
    </row>
    <row r="468" spans="1:15" s="32" customFormat="1" x14ac:dyDescent="0.3">
      <c r="A468" s="24" t="s">
        <v>48</v>
      </c>
      <c r="B468" s="25" t="s">
        <v>116</v>
      </c>
      <c r="C468" s="26">
        <v>1952</v>
      </c>
      <c r="D468" s="27" t="s">
        <v>12</v>
      </c>
      <c r="E468" s="27" t="s">
        <v>344</v>
      </c>
      <c r="F468" s="28" t="s">
        <v>322</v>
      </c>
      <c r="G468" s="29">
        <v>1</v>
      </c>
      <c r="H468" s="88"/>
      <c r="I468" s="29"/>
      <c r="J468" s="30">
        <v>5000000</v>
      </c>
      <c r="K468" s="22">
        <f t="shared" si="17"/>
        <v>5000000</v>
      </c>
      <c r="L468" s="22"/>
      <c r="M468" s="30" t="s">
        <v>448</v>
      </c>
      <c r="N468" s="111"/>
      <c r="O468" s="15"/>
    </row>
    <row r="469" spans="1:15" s="118" customFormat="1" x14ac:dyDescent="0.3">
      <c r="A469" s="17" t="s">
        <v>26</v>
      </c>
      <c r="B469" s="21" t="s">
        <v>290</v>
      </c>
      <c r="C469" s="18"/>
      <c r="D469" s="19" t="s">
        <v>213</v>
      </c>
      <c r="E469" s="19" t="s">
        <v>344</v>
      </c>
      <c r="F469" s="23" t="s">
        <v>291</v>
      </c>
      <c r="G469" s="20">
        <v>2</v>
      </c>
      <c r="H469" s="89"/>
      <c r="I469" s="20"/>
      <c r="J469" s="22">
        <v>18000000</v>
      </c>
      <c r="K469" s="22">
        <f t="shared" si="17"/>
        <v>18801000</v>
      </c>
      <c r="L469" s="22"/>
      <c r="M469" s="30"/>
      <c r="N469" s="111"/>
      <c r="O469" s="15"/>
    </row>
    <row r="470" spans="1:15" s="32" customFormat="1" x14ac:dyDescent="0.3">
      <c r="A470" s="17" t="s">
        <v>26</v>
      </c>
      <c r="B470" s="21" t="s">
        <v>290</v>
      </c>
      <c r="C470" s="18"/>
      <c r="D470" s="19" t="s">
        <v>213</v>
      </c>
      <c r="E470" s="19" t="s">
        <v>344</v>
      </c>
      <c r="F470" s="23" t="s">
        <v>292</v>
      </c>
      <c r="G470" s="20">
        <v>5</v>
      </c>
      <c r="H470" s="89"/>
      <c r="I470" s="20"/>
      <c r="J470" s="30">
        <v>18597372</v>
      </c>
      <c r="K470" s="22">
        <f t="shared" si="17"/>
        <v>22134592.154399998</v>
      </c>
      <c r="L470" s="22"/>
      <c r="M470" s="30"/>
      <c r="N470" s="111"/>
      <c r="O470" s="15"/>
    </row>
    <row r="471" spans="1:15" s="32" customFormat="1" x14ac:dyDescent="0.3">
      <c r="A471" s="17" t="s">
        <v>26</v>
      </c>
      <c r="B471" s="21" t="s">
        <v>290</v>
      </c>
      <c r="C471" s="18"/>
      <c r="D471" s="19" t="s">
        <v>213</v>
      </c>
      <c r="E471" s="19" t="s">
        <v>344</v>
      </c>
      <c r="F471" s="23" t="s">
        <v>293</v>
      </c>
      <c r="G471" s="20">
        <v>6</v>
      </c>
      <c r="H471" s="89"/>
      <c r="I471" s="20"/>
      <c r="J471" s="30">
        <v>20121372</v>
      </c>
      <c r="K471" s="22">
        <f t="shared" si="17"/>
        <v>25012877.533199999</v>
      </c>
      <c r="L471" s="22"/>
      <c r="M471" s="30"/>
      <c r="N471" s="111"/>
      <c r="O471" s="15"/>
    </row>
    <row r="472" spans="1:15" s="32" customFormat="1" x14ac:dyDescent="0.3">
      <c r="A472" s="24" t="s">
        <v>49</v>
      </c>
      <c r="B472" s="25" t="s">
        <v>125</v>
      </c>
      <c r="C472" s="26">
        <v>2007</v>
      </c>
      <c r="D472" s="27" t="s">
        <v>87</v>
      </c>
      <c r="E472" s="27" t="s">
        <v>344</v>
      </c>
      <c r="F472" s="28" t="s">
        <v>185</v>
      </c>
      <c r="G472" s="29">
        <v>4</v>
      </c>
      <c r="H472" s="88"/>
      <c r="I472" s="29"/>
      <c r="J472" s="30">
        <v>195000</v>
      </c>
      <c r="K472" s="22">
        <f t="shared" si="17"/>
        <v>222202.5</v>
      </c>
      <c r="L472" s="22"/>
      <c r="M472" s="30"/>
      <c r="N472" s="111"/>
      <c r="O472" s="15"/>
    </row>
    <row r="473" spans="1:15" s="32" customFormat="1" x14ac:dyDescent="0.3">
      <c r="A473" s="24" t="s">
        <v>49</v>
      </c>
      <c r="B473" s="25" t="s">
        <v>125</v>
      </c>
      <c r="C473" s="26">
        <v>2007</v>
      </c>
      <c r="D473" s="27" t="s">
        <v>87</v>
      </c>
      <c r="E473" s="27" t="s">
        <v>87</v>
      </c>
      <c r="F473" s="28" t="s">
        <v>235</v>
      </c>
      <c r="G473" s="29">
        <v>6</v>
      </c>
      <c r="H473" s="88"/>
      <c r="I473" s="29"/>
      <c r="J473" s="30">
        <v>641980</v>
      </c>
      <c r="K473" s="22">
        <f t="shared" si="17"/>
        <v>798045.33799999999</v>
      </c>
      <c r="L473" s="22"/>
      <c r="M473" s="30"/>
      <c r="N473" s="111"/>
      <c r="O473" s="15"/>
    </row>
    <row r="474" spans="1:15" x14ac:dyDescent="0.3">
      <c r="A474" s="24" t="s">
        <v>50</v>
      </c>
      <c r="B474" s="25" t="s">
        <v>155</v>
      </c>
      <c r="C474" s="26">
        <v>1973</v>
      </c>
      <c r="D474" s="27" t="s">
        <v>12</v>
      </c>
      <c r="E474" s="27" t="s">
        <v>345</v>
      </c>
      <c r="F474" s="28" t="s">
        <v>232</v>
      </c>
      <c r="G474" s="29">
        <v>1</v>
      </c>
      <c r="H474" s="88"/>
      <c r="I474" s="29"/>
      <c r="J474" s="30">
        <v>100000</v>
      </c>
      <c r="K474" s="22">
        <f t="shared" si="17"/>
        <v>100000</v>
      </c>
      <c r="L474" s="22"/>
      <c r="M474" s="30" t="s">
        <v>448</v>
      </c>
      <c r="N474" s="111"/>
      <c r="O474" s="15"/>
    </row>
    <row r="475" spans="1:15" s="117" customFormat="1" x14ac:dyDescent="0.3">
      <c r="A475" s="24" t="s">
        <v>50</v>
      </c>
      <c r="B475" s="25" t="s">
        <v>155</v>
      </c>
      <c r="C475" s="26">
        <v>1973</v>
      </c>
      <c r="D475" s="27" t="s">
        <v>87</v>
      </c>
      <c r="E475" s="27" t="s">
        <v>345</v>
      </c>
      <c r="F475" s="28" t="s">
        <v>89</v>
      </c>
      <c r="G475" s="29">
        <v>2</v>
      </c>
      <c r="H475" s="88"/>
      <c r="I475" s="29"/>
      <c r="J475" s="30">
        <v>35280</v>
      </c>
      <c r="K475" s="22">
        <f t="shared" si="17"/>
        <v>36849.96</v>
      </c>
      <c r="L475" s="22"/>
      <c r="M475" s="30"/>
      <c r="N475" s="111"/>
      <c r="O475" s="15"/>
    </row>
    <row r="476" spans="1:15" x14ac:dyDescent="0.3">
      <c r="A476" s="48" t="s">
        <v>50</v>
      </c>
      <c r="B476" s="49" t="s">
        <v>155</v>
      </c>
      <c r="C476" s="50">
        <v>1973</v>
      </c>
      <c r="D476" s="51" t="s">
        <v>91</v>
      </c>
      <c r="E476" s="51" t="s">
        <v>91</v>
      </c>
      <c r="F476" s="52" t="s">
        <v>363</v>
      </c>
      <c r="G476" s="53">
        <v>3</v>
      </c>
      <c r="H476" s="90"/>
      <c r="I476" s="53"/>
      <c r="J476" s="54">
        <v>425000</v>
      </c>
      <c r="K476" s="54">
        <f t="shared" si="17"/>
        <v>463632.5</v>
      </c>
      <c r="L476" s="22"/>
      <c r="M476" s="30"/>
      <c r="N476" s="111"/>
      <c r="O476" s="15"/>
    </row>
    <row r="477" spans="1:15" x14ac:dyDescent="0.3">
      <c r="A477" s="24" t="s">
        <v>50</v>
      </c>
      <c r="B477" s="25" t="s">
        <v>155</v>
      </c>
      <c r="C477" s="26">
        <v>1973</v>
      </c>
      <c r="D477" s="27" t="s">
        <v>87</v>
      </c>
      <c r="E477" s="27" t="s">
        <v>87</v>
      </c>
      <c r="F477" s="28" t="s">
        <v>259</v>
      </c>
      <c r="G477" s="29">
        <v>4</v>
      </c>
      <c r="H477" s="88"/>
      <c r="I477" s="29"/>
      <c r="J477" s="30">
        <v>73538</v>
      </c>
      <c r="K477" s="22">
        <f t="shared" si="17"/>
        <v>83796.551000000007</v>
      </c>
      <c r="L477" s="22"/>
      <c r="M477" s="30"/>
      <c r="N477" s="111"/>
      <c r="O477" s="15"/>
    </row>
    <row r="478" spans="1:15" x14ac:dyDescent="0.3">
      <c r="A478" s="48" t="s">
        <v>50</v>
      </c>
      <c r="B478" s="49" t="s">
        <v>155</v>
      </c>
      <c r="C478" s="50">
        <v>1973</v>
      </c>
      <c r="D478" s="51" t="s">
        <v>12</v>
      </c>
      <c r="E478" s="51" t="s">
        <v>344</v>
      </c>
      <c r="F478" s="52" t="s">
        <v>280</v>
      </c>
      <c r="G478" s="53">
        <v>4</v>
      </c>
      <c r="H478" s="90"/>
      <c r="I478" s="53"/>
      <c r="J478" s="54">
        <v>7000000</v>
      </c>
      <c r="K478" s="54">
        <f t="shared" si="17"/>
        <v>7976500</v>
      </c>
      <c r="L478" s="22"/>
      <c r="M478" s="30"/>
      <c r="N478" s="111"/>
      <c r="O478" s="15"/>
    </row>
    <row r="479" spans="1:15" x14ac:dyDescent="0.3">
      <c r="A479" s="24" t="s">
        <v>50</v>
      </c>
      <c r="B479" s="25" t="s">
        <v>155</v>
      </c>
      <c r="C479" s="26">
        <v>1973</v>
      </c>
      <c r="D479" s="27" t="s">
        <v>87</v>
      </c>
      <c r="E479" s="27" t="s">
        <v>344</v>
      </c>
      <c r="F479" s="28" t="s">
        <v>1</v>
      </c>
      <c r="G479" s="29">
        <v>6</v>
      </c>
      <c r="H479" s="88"/>
      <c r="I479" s="29"/>
      <c r="J479" s="30">
        <v>419926</v>
      </c>
      <c r="K479" s="22">
        <f t="shared" si="17"/>
        <v>522010.01060000004</v>
      </c>
      <c r="L479" s="22"/>
      <c r="M479" s="30"/>
      <c r="N479" s="111"/>
      <c r="O479" s="15"/>
    </row>
    <row r="480" spans="1:15" x14ac:dyDescent="0.3">
      <c r="A480" s="24" t="s">
        <v>52</v>
      </c>
      <c r="B480" s="25" t="s">
        <v>117</v>
      </c>
      <c r="C480" s="26">
        <v>2006</v>
      </c>
      <c r="D480" s="27" t="s">
        <v>87</v>
      </c>
      <c r="E480" s="27" t="s">
        <v>344</v>
      </c>
      <c r="F480" s="28" t="s">
        <v>185</v>
      </c>
      <c r="G480" s="29">
        <v>4</v>
      </c>
      <c r="H480" s="88"/>
      <c r="I480" s="29"/>
      <c r="J480" s="30">
        <v>195000</v>
      </c>
      <c r="K480" s="22">
        <f t="shared" si="17"/>
        <v>222202.5</v>
      </c>
      <c r="L480" s="22"/>
      <c r="M480" s="30"/>
      <c r="N480" s="111"/>
      <c r="O480" s="15"/>
    </row>
    <row r="481" spans="1:15" x14ac:dyDescent="0.3">
      <c r="A481" s="24" t="s">
        <v>52</v>
      </c>
      <c r="B481" s="25" t="s">
        <v>117</v>
      </c>
      <c r="C481" s="26">
        <v>2006</v>
      </c>
      <c r="D481" s="27" t="s">
        <v>87</v>
      </c>
      <c r="E481" s="27" t="s">
        <v>87</v>
      </c>
      <c r="F481" s="28" t="s">
        <v>4</v>
      </c>
      <c r="G481" s="29">
        <v>6</v>
      </c>
      <c r="H481" s="88"/>
      <c r="I481" s="29"/>
      <c r="J481" s="30">
        <v>88779</v>
      </c>
      <c r="K481" s="22">
        <f t="shared" si="17"/>
        <v>110361.1749</v>
      </c>
      <c r="L481" s="22"/>
      <c r="M481" s="30"/>
      <c r="N481" s="111"/>
      <c r="O481" s="15"/>
    </row>
    <row r="482" spans="1:15" x14ac:dyDescent="0.3">
      <c r="A482" s="24" t="s">
        <v>52</v>
      </c>
      <c r="B482" s="25" t="s">
        <v>117</v>
      </c>
      <c r="C482" s="26">
        <v>2006</v>
      </c>
      <c r="D482" s="27" t="s">
        <v>87</v>
      </c>
      <c r="E482" s="27" t="s">
        <v>344</v>
      </c>
      <c r="F482" s="28" t="s">
        <v>3</v>
      </c>
      <c r="G482" s="29">
        <v>6</v>
      </c>
      <c r="H482" s="88"/>
      <c r="I482" s="29"/>
      <c r="J482" s="30">
        <v>419926</v>
      </c>
      <c r="K482" s="22">
        <f t="shared" si="17"/>
        <v>522010.01060000004</v>
      </c>
      <c r="L482" s="22"/>
      <c r="M482" s="30"/>
      <c r="N482" s="111"/>
      <c r="O482" s="15"/>
    </row>
    <row r="483" spans="1:15" x14ac:dyDescent="0.3">
      <c r="A483" s="24" t="s">
        <v>51</v>
      </c>
      <c r="B483" s="25" t="s">
        <v>107</v>
      </c>
      <c r="C483" s="26">
        <v>1954</v>
      </c>
      <c r="D483" s="27" t="s">
        <v>91</v>
      </c>
      <c r="E483" s="27" t="s">
        <v>344</v>
      </c>
      <c r="F483" s="28" t="s">
        <v>363</v>
      </c>
      <c r="G483" s="29">
        <v>1</v>
      </c>
      <c r="H483" s="88"/>
      <c r="I483" s="29"/>
      <c r="J483" s="30">
        <v>425000</v>
      </c>
      <c r="K483" s="30">
        <f t="shared" si="17"/>
        <v>425000</v>
      </c>
      <c r="L483" s="22"/>
      <c r="M483" s="30"/>
      <c r="N483" s="114" t="s">
        <v>485</v>
      </c>
      <c r="O483" s="15"/>
    </row>
    <row r="484" spans="1:15" x14ac:dyDescent="0.3">
      <c r="A484" s="48" t="s">
        <v>51</v>
      </c>
      <c r="B484" s="49" t="s">
        <v>107</v>
      </c>
      <c r="C484" s="50">
        <v>1954</v>
      </c>
      <c r="D484" s="51" t="s">
        <v>12</v>
      </c>
      <c r="E484" s="51" t="s">
        <v>344</v>
      </c>
      <c r="F484" s="52" t="s">
        <v>410</v>
      </c>
      <c r="G484" s="53">
        <v>2</v>
      </c>
      <c r="H484" s="90"/>
      <c r="I484" s="53"/>
      <c r="J484" s="54">
        <v>5614560</v>
      </c>
      <c r="K484" s="54">
        <f t="shared" si="17"/>
        <v>5864407.9199999999</v>
      </c>
      <c r="L484" s="22"/>
      <c r="M484" s="30"/>
      <c r="N484" s="111" t="s">
        <v>411</v>
      </c>
      <c r="O484" s="15"/>
    </row>
    <row r="485" spans="1:15" x14ac:dyDescent="0.3">
      <c r="A485" s="24" t="s">
        <v>51</v>
      </c>
      <c r="B485" s="25" t="s">
        <v>107</v>
      </c>
      <c r="C485" s="26">
        <v>1954</v>
      </c>
      <c r="D485" s="27" t="s">
        <v>87</v>
      </c>
      <c r="E485" s="27" t="s">
        <v>87</v>
      </c>
      <c r="F485" s="28" t="s">
        <v>9</v>
      </c>
      <c r="G485" s="29">
        <v>5</v>
      </c>
      <c r="H485" s="88"/>
      <c r="I485" s="29"/>
      <c r="J485" s="30">
        <v>80709</v>
      </c>
      <c r="K485" s="22">
        <f t="shared" si="17"/>
        <v>96059.851800000004</v>
      </c>
      <c r="L485" s="22"/>
      <c r="M485" s="30"/>
      <c r="N485" s="111"/>
      <c r="O485" s="15"/>
    </row>
    <row r="486" spans="1:15" x14ac:dyDescent="0.3">
      <c r="A486" s="17" t="s">
        <v>53</v>
      </c>
      <c r="B486" s="21" t="s">
        <v>92</v>
      </c>
      <c r="C486" s="18">
        <v>1964</v>
      </c>
      <c r="D486" s="19" t="s">
        <v>0</v>
      </c>
      <c r="E486" s="27" t="s">
        <v>345</v>
      </c>
      <c r="F486" s="23" t="s">
        <v>329</v>
      </c>
      <c r="G486" s="20">
        <v>2</v>
      </c>
      <c r="H486" s="89"/>
      <c r="I486" s="20"/>
      <c r="J486" s="22">
        <v>100000</v>
      </c>
      <c r="K486" s="22">
        <f t="shared" si="17"/>
        <v>104450</v>
      </c>
      <c r="L486" s="22"/>
      <c r="M486" s="30"/>
      <c r="N486" s="111"/>
      <c r="O486" s="15"/>
    </row>
    <row r="487" spans="1:15" x14ac:dyDescent="0.3">
      <c r="A487" s="17" t="s">
        <v>53</v>
      </c>
      <c r="B487" s="21" t="s">
        <v>92</v>
      </c>
      <c r="C487" s="18">
        <v>1964</v>
      </c>
      <c r="D487" s="19" t="s">
        <v>0</v>
      </c>
      <c r="E487" s="19" t="s">
        <v>344</v>
      </c>
      <c r="F487" s="35" t="s">
        <v>319</v>
      </c>
      <c r="G487" s="20">
        <v>2</v>
      </c>
      <c r="H487" s="89"/>
      <c r="I487" s="20"/>
      <c r="J487" s="30">
        <v>2500000</v>
      </c>
      <c r="K487" s="22">
        <f t="shared" si="17"/>
        <v>2611250</v>
      </c>
      <c r="L487" s="22"/>
      <c r="M487" s="30"/>
      <c r="N487" s="111"/>
      <c r="O487" s="15"/>
    </row>
    <row r="488" spans="1:15" x14ac:dyDescent="0.3">
      <c r="A488" s="24" t="s">
        <v>53</v>
      </c>
      <c r="B488" s="25" t="s">
        <v>92</v>
      </c>
      <c r="C488" s="26">
        <v>1964</v>
      </c>
      <c r="D488" s="27" t="s">
        <v>87</v>
      </c>
      <c r="E488" s="27" t="s">
        <v>87</v>
      </c>
      <c r="F488" s="28" t="s">
        <v>6</v>
      </c>
      <c r="G488" s="29">
        <v>5</v>
      </c>
      <c r="H488" s="88"/>
      <c r="I488" s="29"/>
      <c r="J488" s="30">
        <v>80709</v>
      </c>
      <c r="K488" s="22">
        <f t="shared" si="17"/>
        <v>96059.851800000004</v>
      </c>
      <c r="L488" s="22"/>
      <c r="M488" s="30"/>
      <c r="N488" s="111"/>
      <c r="O488" s="15"/>
    </row>
    <row r="489" spans="1:15" s="117" customFormat="1" x14ac:dyDescent="0.3">
      <c r="A489" s="24" t="s">
        <v>53</v>
      </c>
      <c r="B489" s="25" t="s">
        <v>92</v>
      </c>
      <c r="C489" s="26">
        <v>1964</v>
      </c>
      <c r="D489" s="27" t="s">
        <v>87</v>
      </c>
      <c r="E489" s="27" t="s">
        <v>344</v>
      </c>
      <c r="F489" s="28" t="s">
        <v>1</v>
      </c>
      <c r="G489" s="29">
        <v>5</v>
      </c>
      <c r="H489" s="88"/>
      <c r="I489" s="29"/>
      <c r="J489" s="30">
        <v>1079880</v>
      </c>
      <c r="K489" s="22">
        <f t="shared" si="17"/>
        <v>1285273.176</v>
      </c>
      <c r="L489" s="22"/>
      <c r="M489" s="30"/>
      <c r="N489" s="111"/>
      <c r="O489" s="15"/>
    </row>
    <row r="490" spans="1:15" x14ac:dyDescent="0.3">
      <c r="A490" s="24" t="s">
        <v>54</v>
      </c>
      <c r="B490" s="25" t="s">
        <v>112</v>
      </c>
      <c r="C490" s="26">
        <v>1946</v>
      </c>
      <c r="D490" s="27" t="s">
        <v>12</v>
      </c>
      <c r="E490" s="27" t="s">
        <v>345</v>
      </c>
      <c r="F490" s="28" t="s">
        <v>369</v>
      </c>
      <c r="G490" s="29">
        <v>1</v>
      </c>
      <c r="H490" s="88"/>
      <c r="I490" s="29"/>
      <c r="J490" s="30">
        <v>10000</v>
      </c>
      <c r="K490" s="22">
        <f t="shared" si="17"/>
        <v>10000</v>
      </c>
      <c r="L490" s="22"/>
      <c r="M490" s="30" t="s">
        <v>448</v>
      </c>
      <c r="N490" s="111"/>
      <c r="O490" s="15"/>
    </row>
    <row r="491" spans="1:15" x14ac:dyDescent="0.3">
      <c r="A491" s="72" t="s">
        <v>54</v>
      </c>
      <c r="B491" s="73" t="s">
        <v>112</v>
      </c>
      <c r="C491" s="74">
        <v>1946</v>
      </c>
      <c r="D491" s="75" t="s">
        <v>0</v>
      </c>
      <c r="E491" s="75" t="s">
        <v>344</v>
      </c>
      <c r="F491" s="76" t="s">
        <v>188</v>
      </c>
      <c r="G491" s="77">
        <v>5</v>
      </c>
      <c r="H491" s="91"/>
      <c r="I491" s="77"/>
      <c r="J491" s="78">
        <v>175000</v>
      </c>
      <c r="K491" s="78">
        <f t="shared" si="17"/>
        <v>208285</v>
      </c>
      <c r="L491" s="22"/>
      <c r="M491" s="30"/>
      <c r="N491" s="111" t="s">
        <v>440</v>
      </c>
      <c r="O491" s="15"/>
    </row>
    <row r="492" spans="1:15" x14ac:dyDescent="0.3">
      <c r="A492" s="24" t="s">
        <v>55</v>
      </c>
      <c r="B492" s="25" t="s">
        <v>122</v>
      </c>
      <c r="C492" s="26">
        <v>2006</v>
      </c>
      <c r="D492" s="27" t="s">
        <v>0</v>
      </c>
      <c r="E492" s="19" t="s">
        <v>0</v>
      </c>
      <c r="F492" s="23" t="s">
        <v>320</v>
      </c>
      <c r="G492" s="29">
        <v>3</v>
      </c>
      <c r="H492" s="88"/>
      <c r="I492" s="29"/>
      <c r="J492" s="30">
        <v>25000</v>
      </c>
      <c r="K492" s="22">
        <f t="shared" si="17"/>
        <v>27272.5</v>
      </c>
      <c r="L492" s="22"/>
      <c r="M492" s="30"/>
      <c r="N492" s="111"/>
      <c r="O492" s="15"/>
    </row>
    <row r="493" spans="1:15" x14ac:dyDescent="0.3">
      <c r="A493" s="24" t="s">
        <v>55</v>
      </c>
      <c r="B493" s="25" t="s">
        <v>122</v>
      </c>
      <c r="C493" s="26">
        <v>2006</v>
      </c>
      <c r="D493" s="27" t="s">
        <v>87</v>
      </c>
      <c r="E493" s="27" t="s">
        <v>87</v>
      </c>
      <c r="F493" s="28" t="s">
        <v>187</v>
      </c>
      <c r="G493" s="29">
        <v>6</v>
      </c>
      <c r="H493" s="88"/>
      <c r="I493" s="29"/>
      <c r="J493" s="30">
        <v>10000</v>
      </c>
      <c r="K493" s="22">
        <f t="shared" si="17"/>
        <v>12431</v>
      </c>
      <c r="L493" s="22"/>
      <c r="M493" s="30"/>
      <c r="N493" s="111"/>
      <c r="O493" s="15"/>
    </row>
    <row r="494" spans="1:15" x14ac:dyDescent="0.3">
      <c r="A494" s="24" t="s">
        <v>55</v>
      </c>
      <c r="B494" s="25" t="s">
        <v>122</v>
      </c>
      <c r="C494" s="26">
        <v>2006</v>
      </c>
      <c r="D494" s="27" t="s">
        <v>87</v>
      </c>
      <c r="E494" s="27" t="s">
        <v>344</v>
      </c>
      <c r="F494" s="28" t="s">
        <v>1</v>
      </c>
      <c r="G494" s="29">
        <v>6</v>
      </c>
      <c r="H494" s="88"/>
      <c r="I494" s="29"/>
      <c r="J494" s="30">
        <v>1187868</v>
      </c>
      <c r="K494" s="22">
        <f t="shared" si="17"/>
        <v>1476638.7108</v>
      </c>
      <c r="L494" s="22"/>
      <c r="M494" s="30"/>
      <c r="N494" s="111"/>
      <c r="O494" s="15"/>
    </row>
    <row r="495" spans="1:15" s="117" customFormat="1" x14ac:dyDescent="0.3">
      <c r="A495" s="24" t="s">
        <v>57</v>
      </c>
      <c r="B495" s="25" t="s">
        <v>161</v>
      </c>
      <c r="C495" s="26">
        <v>2003</v>
      </c>
      <c r="D495" s="27" t="s">
        <v>87</v>
      </c>
      <c r="E495" s="27" t="s">
        <v>344</v>
      </c>
      <c r="F495" s="28" t="s">
        <v>185</v>
      </c>
      <c r="G495" s="29">
        <v>4</v>
      </c>
      <c r="H495" s="88"/>
      <c r="I495" s="29"/>
      <c r="J495" s="30">
        <v>195000</v>
      </c>
      <c r="K495" s="22">
        <f t="shared" si="17"/>
        <v>222202.5</v>
      </c>
      <c r="L495" s="22"/>
      <c r="M495" s="30"/>
      <c r="N495" s="111"/>
      <c r="O495" s="15"/>
    </row>
    <row r="496" spans="1:15" x14ac:dyDescent="0.3">
      <c r="A496" s="24" t="s">
        <v>57</v>
      </c>
      <c r="B496" s="25" t="s">
        <v>161</v>
      </c>
      <c r="C496" s="26">
        <v>2003</v>
      </c>
      <c r="D496" s="27" t="s">
        <v>12</v>
      </c>
      <c r="E496" s="27" t="s">
        <v>345</v>
      </c>
      <c r="F496" s="28" t="s">
        <v>181</v>
      </c>
      <c r="G496" s="29">
        <v>5</v>
      </c>
      <c r="H496" s="88"/>
      <c r="I496" s="29"/>
      <c r="J496" s="30">
        <v>80000</v>
      </c>
      <c r="K496" s="22">
        <f t="shared" si="17"/>
        <v>95216</v>
      </c>
      <c r="L496" s="22"/>
      <c r="M496" s="30"/>
      <c r="N496" s="111"/>
      <c r="O496" s="15"/>
    </row>
    <row r="497" spans="1:15" x14ac:dyDescent="0.3">
      <c r="A497" s="48" t="s">
        <v>57</v>
      </c>
      <c r="B497" s="49" t="s">
        <v>161</v>
      </c>
      <c r="C497" s="50">
        <v>2003</v>
      </c>
      <c r="D497" s="51" t="s">
        <v>91</v>
      </c>
      <c r="E497" s="51" t="s">
        <v>91</v>
      </c>
      <c r="F497" s="52" t="s">
        <v>363</v>
      </c>
      <c r="G497" s="53">
        <v>5</v>
      </c>
      <c r="H497" s="90"/>
      <c r="I497" s="53"/>
      <c r="J497" s="54">
        <v>425000</v>
      </c>
      <c r="K497" s="54">
        <f t="shared" si="17"/>
        <v>505835</v>
      </c>
      <c r="L497" s="22"/>
      <c r="M497" s="30"/>
      <c r="N497" s="111"/>
      <c r="O497" s="15"/>
    </row>
    <row r="498" spans="1:15" x14ac:dyDescent="0.3">
      <c r="A498" s="24" t="s">
        <v>57</v>
      </c>
      <c r="B498" s="25" t="s">
        <v>161</v>
      </c>
      <c r="C498" s="26">
        <v>2003</v>
      </c>
      <c r="D498" s="27" t="s">
        <v>87</v>
      </c>
      <c r="E498" s="27" t="s">
        <v>87</v>
      </c>
      <c r="F498" s="28" t="s">
        <v>2</v>
      </c>
      <c r="G498" s="29">
        <v>6</v>
      </c>
      <c r="H498" s="88"/>
      <c r="I498" s="29"/>
      <c r="J498" s="30">
        <v>88779</v>
      </c>
      <c r="K498" s="22">
        <f t="shared" si="17"/>
        <v>110361.1749</v>
      </c>
      <c r="L498" s="22"/>
      <c r="M498" s="30"/>
      <c r="N498" s="111"/>
      <c r="O498" s="15"/>
    </row>
    <row r="499" spans="1:15" x14ac:dyDescent="0.3">
      <c r="A499" s="17" t="s">
        <v>57</v>
      </c>
      <c r="B499" s="21" t="s">
        <v>161</v>
      </c>
      <c r="C499" s="18">
        <v>2003</v>
      </c>
      <c r="D499" s="19" t="s">
        <v>13</v>
      </c>
      <c r="E499" s="27" t="s">
        <v>344</v>
      </c>
      <c r="F499" s="23" t="s">
        <v>184</v>
      </c>
      <c r="G499" s="20">
        <v>6</v>
      </c>
      <c r="H499" s="89"/>
      <c r="I499" s="20"/>
      <c r="J499" s="30">
        <v>30000</v>
      </c>
      <c r="K499" s="22">
        <f t="shared" si="17"/>
        <v>37293</v>
      </c>
      <c r="L499" s="22"/>
      <c r="M499" s="30"/>
      <c r="N499" s="111"/>
      <c r="O499" s="15"/>
    </row>
    <row r="500" spans="1:15" x14ac:dyDescent="0.3">
      <c r="A500" s="24" t="s">
        <v>57</v>
      </c>
      <c r="B500" s="25" t="s">
        <v>161</v>
      </c>
      <c r="C500" s="26">
        <v>2003</v>
      </c>
      <c r="D500" s="27" t="s">
        <v>87</v>
      </c>
      <c r="E500" s="27" t="s">
        <v>344</v>
      </c>
      <c r="F500" s="28" t="s">
        <v>1</v>
      </c>
      <c r="G500" s="29">
        <v>6</v>
      </c>
      <c r="H500" s="88"/>
      <c r="I500" s="29"/>
      <c r="J500" s="30">
        <v>419926</v>
      </c>
      <c r="K500" s="22">
        <f t="shared" si="17"/>
        <v>522010.01060000004</v>
      </c>
      <c r="L500" s="22"/>
      <c r="M500" s="30"/>
      <c r="N500" s="111"/>
      <c r="O500" s="15"/>
    </row>
    <row r="501" spans="1:15" x14ac:dyDescent="0.3">
      <c r="A501" s="24" t="s">
        <v>56</v>
      </c>
      <c r="B501" s="25" t="s">
        <v>163</v>
      </c>
      <c r="C501" s="26">
        <v>1977</v>
      </c>
      <c r="D501" s="27" t="s">
        <v>0</v>
      </c>
      <c r="E501" s="19" t="s">
        <v>345</v>
      </c>
      <c r="F501" s="28" t="s">
        <v>202</v>
      </c>
      <c r="G501" s="29">
        <v>2</v>
      </c>
      <c r="H501" s="88"/>
      <c r="I501" s="29"/>
      <c r="J501" s="30">
        <v>30000</v>
      </c>
      <c r="K501" s="22">
        <f t="shared" si="17"/>
        <v>31335</v>
      </c>
      <c r="L501" s="22"/>
      <c r="M501" s="30"/>
      <c r="N501" s="111"/>
      <c r="O501" s="15"/>
    </row>
    <row r="502" spans="1:15" x14ac:dyDescent="0.3">
      <c r="A502" s="24" t="s">
        <v>56</v>
      </c>
      <c r="B502" s="25" t="s">
        <v>163</v>
      </c>
      <c r="C502" s="26">
        <v>1977</v>
      </c>
      <c r="D502" s="27" t="s">
        <v>0</v>
      </c>
      <c r="E502" s="27" t="s">
        <v>0</v>
      </c>
      <c r="F502" s="28" t="s">
        <v>201</v>
      </c>
      <c r="G502" s="29">
        <v>2</v>
      </c>
      <c r="H502" s="88"/>
      <c r="I502" s="29"/>
      <c r="J502" s="30">
        <v>40000</v>
      </c>
      <c r="K502" s="22">
        <f t="shared" si="17"/>
        <v>41780</v>
      </c>
      <c r="L502" s="22"/>
      <c r="M502" s="30"/>
      <c r="N502" s="111"/>
      <c r="O502" s="15"/>
    </row>
    <row r="503" spans="1:15" x14ac:dyDescent="0.3">
      <c r="A503" s="24" t="s">
        <v>56</v>
      </c>
      <c r="B503" s="25" t="s">
        <v>163</v>
      </c>
      <c r="C503" s="26">
        <v>1977</v>
      </c>
      <c r="D503" s="27" t="s">
        <v>12</v>
      </c>
      <c r="E503" s="27" t="s">
        <v>344</v>
      </c>
      <c r="F503" s="28" t="s">
        <v>263</v>
      </c>
      <c r="G503" s="29">
        <v>5</v>
      </c>
      <c r="H503" s="88"/>
      <c r="I503" s="29"/>
      <c r="J503" s="30">
        <v>15930180</v>
      </c>
      <c r="K503" s="22">
        <f t="shared" si="17"/>
        <v>18960100.236000001</v>
      </c>
      <c r="L503" s="22"/>
      <c r="M503" s="30"/>
      <c r="N503" s="111"/>
      <c r="O503" s="15"/>
    </row>
    <row r="504" spans="1:15" x14ac:dyDescent="0.3">
      <c r="A504" s="48" t="s">
        <v>56</v>
      </c>
      <c r="B504" s="49" t="s">
        <v>163</v>
      </c>
      <c r="C504" s="50">
        <v>1977</v>
      </c>
      <c r="D504" s="51" t="s">
        <v>91</v>
      </c>
      <c r="E504" s="51" t="s">
        <v>91</v>
      </c>
      <c r="F504" s="52" t="s">
        <v>363</v>
      </c>
      <c r="G504" s="53">
        <v>5</v>
      </c>
      <c r="H504" s="90"/>
      <c r="I504" s="53"/>
      <c r="J504" s="54">
        <v>800000</v>
      </c>
      <c r="K504" s="54">
        <f t="shared" si="17"/>
        <v>952160</v>
      </c>
      <c r="L504" s="22"/>
      <c r="M504" s="30"/>
      <c r="N504" s="111"/>
      <c r="O504" s="15"/>
    </row>
    <row r="505" spans="1:15" x14ac:dyDescent="0.3">
      <c r="A505" s="24" t="s">
        <v>56</v>
      </c>
      <c r="B505" s="25" t="s">
        <v>163</v>
      </c>
      <c r="C505" s="26">
        <v>1977</v>
      </c>
      <c r="D505" s="27" t="s">
        <v>87</v>
      </c>
      <c r="E505" s="27" t="s">
        <v>87</v>
      </c>
      <c r="F505" s="28" t="s">
        <v>4</v>
      </c>
      <c r="G505" s="29">
        <v>6</v>
      </c>
      <c r="H505" s="88"/>
      <c r="I505" s="29"/>
      <c r="J505" s="30">
        <v>88779</v>
      </c>
      <c r="K505" s="22">
        <f t="shared" si="17"/>
        <v>110361.1749</v>
      </c>
      <c r="L505" s="22"/>
      <c r="M505" s="30"/>
      <c r="N505" s="111"/>
      <c r="O505" s="15"/>
    </row>
    <row r="506" spans="1:15" x14ac:dyDescent="0.3">
      <c r="A506" s="48" t="s">
        <v>56</v>
      </c>
      <c r="B506" s="49" t="s">
        <v>163</v>
      </c>
      <c r="C506" s="50">
        <v>1977</v>
      </c>
      <c r="D506" s="51" t="s">
        <v>13</v>
      </c>
      <c r="E506" s="51" t="s">
        <v>344</v>
      </c>
      <c r="F506" s="52" t="s">
        <v>210</v>
      </c>
      <c r="G506" s="53">
        <v>6</v>
      </c>
      <c r="H506" s="90"/>
      <c r="I506" s="53"/>
      <c r="J506" s="54">
        <v>406000</v>
      </c>
      <c r="K506" s="54">
        <f t="shared" si="17"/>
        <v>504698.6</v>
      </c>
      <c r="L506" s="22"/>
      <c r="M506" s="30"/>
      <c r="N506" s="111"/>
      <c r="O506" s="15"/>
    </row>
    <row r="507" spans="1:15" x14ac:dyDescent="0.3">
      <c r="A507" s="48" t="s">
        <v>56</v>
      </c>
      <c r="B507" s="49" t="s">
        <v>163</v>
      </c>
      <c r="C507" s="50">
        <v>1977</v>
      </c>
      <c r="D507" s="51" t="s">
        <v>13</v>
      </c>
      <c r="E507" s="51" t="s">
        <v>344</v>
      </c>
      <c r="F507" s="52" t="s">
        <v>211</v>
      </c>
      <c r="G507" s="53">
        <v>6</v>
      </c>
      <c r="H507" s="90"/>
      <c r="I507" s="53"/>
      <c r="J507" s="54">
        <v>550000</v>
      </c>
      <c r="K507" s="54">
        <f t="shared" si="17"/>
        <v>683705</v>
      </c>
      <c r="L507" s="22"/>
      <c r="M507" s="30"/>
      <c r="N507" s="111"/>
      <c r="O507" s="15"/>
    </row>
    <row r="508" spans="1:15" x14ac:dyDescent="0.3">
      <c r="A508" s="17" t="s">
        <v>56</v>
      </c>
      <c r="B508" s="21" t="s">
        <v>163</v>
      </c>
      <c r="C508" s="18">
        <v>1977</v>
      </c>
      <c r="D508" s="19" t="s">
        <v>13</v>
      </c>
      <c r="E508" s="19" t="s">
        <v>344</v>
      </c>
      <c r="F508" s="23" t="s">
        <v>212</v>
      </c>
      <c r="G508" s="20">
        <v>6</v>
      </c>
      <c r="H508" s="89"/>
      <c r="I508" s="20"/>
      <c r="J508" s="22">
        <v>418000</v>
      </c>
      <c r="K508" s="22">
        <f t="shared" si="17"/>
        <v>519615.8</v>
      </c>
      <c r="L508" s="22"/>
      <c r="M508" s="30"/>
      <c r="N508" s="111"/>
      <c r="O508" s="15"/>
    </row>
    <row r="509" spans="1:15" x14ac:dyDescent="0.3">
      <c r="A509" s="24" t="s">
        <v>57</v>
      </c>
      <c r="B509" s="25" t="s">
        <v>230</v>
      </c>
      <c r="C509" s="26">
        <v>2003</v>
      </c>
      <c r="D509" s="27" t="s">
        <v>12</v>
      </c>
      <c r="E509" s="27" t="s">
        <v>345</v>
      </c>
      <c r="F509" s="28" t="s">
        <v>232</v>
      </c>
      <c r="G509" s="29">
        <v>1</v>
      </c>
      <c r="H509" s="88"/>
      <c r="I509" s="29"/>
      <c r="J509" s="30">
        <v>100000</v>
      </c>
      <c r="K509" s="22">
        <f t="shared" si="17"/>
        <v>100000</v>
      </c>
      <c r="L509" s="22"/>
      <c r="M509" s="30" t="s">
        <v>448</v>
      </c>
      <c r="N509" s="111"/>
      <c r="O509" s="15"/>
    </row>
    <row r="510" spans="1:15" x14ac:dyDescent="0.3">
      <c r="A510" s="24" t="s">
        <v>58</v>
      </c>
      <c r="B510" s="25" t="s">
        <v>147</v>
      </c>
      <c r="C510" s="26">
        <v>1975</v>
      </c>
      <c r="D510" s="27" t="s">
        <v>12</v>
      </c>
      <c r="E510" s="27" t="s">
        <v>345</v>
      </c>
      <c r="F510" s="28" t="s">
        <v>232</v>
      </c>
      <c r="G510" s="29">
        <v>1</v>
      </c>
      <c r="H510" s="88"/>
      <c r="I510" s="29"/>
      <c r="J510" s="30">
        <v>100000</v>
      </c>
      <c r="K510" s="22">
        <f t="shared" si="17"/>
        <v>100000</v>
      </c>
      <c r="L510" s="22"/>
      <c r="M510" s="30" t="s">
        <v>448</v>
      </c>
      <c r="N510" s="111"/>
    </row>
    <row r="511" spans="1:15" x14ac:dyDescent="0.3">
      <c r="A511" s="48" t="s">
        <v>58</v>
      </c>
      <c r="B511" s="49" t="s">
        <v>147</v>
      </c>
      <c r="C511" s="50">
        <v>1975</v>
      </c>
      <c r="D511" s="51" t="s">
        <v>12</v>
      </c>
      <c r="E511" s="51" t="s">
        <v>344</v>
      </c>
      <c r="F511" s="52" t="s">
        <v>281</v>
      </c>
      <c r="G511" s="53">
        <v>1</v>
      </c>
      <c r="H511" s="90"/>
      <c r="I511" s="53" t="s">
        <v>464</v>
      </c>
      <c r="J511" s="93">
        <v>10500000</v>
      </c>
      <c r="K511" s="93">
        <f t="shared" si="17"/>
        <v>10500000</v>
      </c>
      <c r="L511" s="22"/>
      <c r="M511" s="30"/>
      <c r="N511" s="111"/>
    </row>
    <row r="512" spans="1:15" x14ac:dyDescent="0.3">
      <c r="A512" s="48" t="s">
        <v>58</v>
      </c>
      <c r="B512" s="49" t="s">
        <v>147</v>
      </c>
      <c r="C512" s="50">
        <v>1975</v>
      </c>
      <c r="D512" s="51" t="s">
        <v>91</v>
      </c>
      <c r="E512" s="51" t="s">
        <v>91</v>
      </c>
      <c r="F512" s="52" t="s">
        <v>363</v>
      </c>
      <c r="G512" s="53">
        <v>3</v>
      </c>
      <c r="H512" s="90"/>
      <c r="I512" s="53"/>
      <c r="J512" s="54">
        <v>425000</v>
      </c>
      <c r="K512" s="54">
        <f t="shared" si="17"/>
        <v>463632.5</v>
      </c>
      <c r="L512" s="22"/>
      <c r="M512" s="30"/>
      <c r="N512" s="111"/>
    </row>
    <row r="513" spans="1:16" x14ac:dyDescent="0.3">
      <c r="A513" s="24" t="s">
        <v>58</v>
      </c>
      <c r="B513" s="25" t="s">
        <v>147</v>
      </c>
      <c r="C513" s="26">
        <v>1975</v>
      </c>
      <c r="D513" s="27" t="s">
        <v>12</v>
      </c>
      <c r="E513" s="27" t="s">
        <v>345</v>
      </c>
      <c r="F513" s="28" t="s">
        <v>203</v>
      </c>
      <c r="G513" s="29">
        <v>5</v>
      </c>
      <c r="H513" s="88"/>
      <c r="I513" s="29"/>
      <c r="J513" s="30">
        <v>600000</v>
      </c>
      <c r="K513" s="22">
        <f t="shared" si="17"/>
        <v>714120</v>
      </c>
      <c r="L513" s="22"/>
      <c r="M513" s="30"/>
      <c r="N513" s="111"/>
    </row>
    <row r="514" spans="1:16" x14ac:dyDescent="0.3">
      <c r="A514" s="24" t="s">
        <v>58</v>
      </c>
      <c r="B514" s="25" t="s">
        <v>147</v>
      </c>
      <c r="C514" s="26">
        <v>1975</v>
      </c>
      <c r="D514" s="27" t="s">
        <v>87</v>
      </c>
      <c r="E514" s="27" t="s">
        <v>344</v>
      </c>
      <c r="F514" s="28" t="s">
        <v>185</v>
      </c>
      <c r="G514" s="29">
        <v>6</v>
      </c>
      <c r="H514" s="88"/>
      <c r="I514" s="29"/>
      <c r="J514" s="30">
        <v>204750</v>
      </c>
      <c r="K514" s="22">
        <f t="shared" si="17"/>
        <v>254524.72500000001</v>
      </c>
      <c r="L514" s="22"/>
      <c r="M514" s="30"/>
      <c r="N514" s="111"/>
    </row>
    <row r="515" spans="1:16" x14ac:dyDescent="0.3">
      <c r="A515" s="24" t="s">
        <v>58</v>
      </c>
      <c r="B515" s="25" t="s">
        <v>147</v>
      </c>
      <c r="C515" s="26">
        <v>1975</v>
      </c>
      <c r="D515" s="27" t="s">
        <v>87</v>
      </c>
      <c r="E515" s="27" t="s">
        <v>87</v>
      </c>
      <c r="F515" s="28" t="s">
        <v>4</v>
      </c>
      <c r="G515" s="29">
        <v>6</v>
      </c>
      <c r="H515" s="88"/>
      <c r="I515" s="29"/>
      <c r="J515" s="30">
        <v>88779</v>
      </c>
      <c r="K515" s="22">
        <f t="shared" si="17"/>
        <v>110361.1749</v>
      </c>
      <c r="L515" s="22"/>
      <c r="M515" s="30"/>
      <c r="N515" s="111"/>
    </row>
    <row r="516" spans="1:16" x14ac:dyDescent="0.3">
      <c r="A516" s="17" t="s">
        <v>58</v>
      </c>
      <c r="B516" s="21" t="s">
        <v>147</v>
      </c>
      <c r="C516" s="18">
        <v>1975</v>
      </c>
      <c r="D516" s="19" t="s">
        <v>13</v>
      </c>
      <c r="E516" s="27" t="s">
        <v>345</v>
      </c>
      <c r="F516" s="23" t="s">
        <v>184</v>
      </c>
      <c r="G516" s="20">
        <v>6</v>
      </c>
      <c r="H516" s="89"/>
      <c r="I516" s="20"/>
      <c r="J516" s="22">
        <v>55000</v>
      </c>
      <c r="K516" s="22">
        <f t="shared" si="17"/>
        <v>68370.5</v>
      </c>
      <c r="L516" s="22"/>
      <c r="M516" s="30"/>
      <c r="N516" s="111"/>
    </row>
    <row r="517" spans="1:16" x14ac:dyDescent="0.3">
      <c r="A517" s="24" t="s">
        <v>58</v>
      </c>
      <c r="B517" s="25" t="s">
        <v>147</v>
      </c>
      <c r="C517" s="26">
        <v>1975</v>
      </c>
      <c r="D517" s="27" t="s">
        <v>87</v>
      </c>
      <c r="E517" s="27" t="s">
        <v>344</v>
      </c>
      <c r="F517" s="28" t="s">
        <v>240</v>
      </c>
      <c r="G517" s="29">
        <v>6</v>
      </c>
      <c r="H517" s="88"/>
      <c r="I517" s="29"/>
      <c r="J517" s="30">
        <v>1037831</v>
      </c>
      <c r="K517" s="22">
        <f t="shared" si="17"/>
        <v>1290127.7161000001</v>
      </c>
      <c r="L517" s="22"/>
      <c r="M517" s="30"/>
      <c r="N517" s="111"/>
    </row>
    <row r="518" spans="1:16" x14ac:dyDescent="0.3">
      <c r="A518" s="24" t="s">
        <v>58</v>
      </c>
      <c r="B518" s="25" t="s">
        <v>147</v>
      </c>
      <c r="C518" s="26">
        <v>1975</v>
      </c>
      <c r="D518" s="27" t="s">
        <v>12</v>
      </c>
      <c r="E518" s="27" t="s">
        <v>344</v>
      </c>
      <c r="F518" s="28" t="s">
        <v>294</v>
      </c>
      <c r="G518" s="29">
        <v>6</v>
      </c>
      <c r="H518" s="88"/>
      <c r="I518" s="29"/>
      <c r="J518" s="30">
        <v>210000</v>
      </c>
      <c r="K518" s="22">
        <f t="shared" si="17"/>
        <v>261051</v>
      </c>
      <c r="L518" s="22"/>
      <c r="M518" s="30"/>
      <c r="N518" s="111"/>
    </row>
    <row r="519" spans="1:16" ht="36.6" x14ac:dyDescent="0.3">
      <c r="A519" s="56" t="s">
        <v>22</v>
      </c>
      <c r="B519" s="49" t="s">
        <v>97</v>
      </c>
      <c r="C519" s="49">
        <v>1925</v>
      </c>
      <c r="D519" s="57" t="s">
        <v>12</v>
      </c>
      <c r="E519" s="51" t="s">
        <v>344</v>
      </c>
      <c r="F519" s="52" t="s">
        <v>276</v>
      </c>
      <c r="G519" s="53">
        <v>2</v>
      </c>
      <c r="H519" s="90"/>
      <c r="I519" s="53"/>
      <c r="J519" s="54">
        <v>6510441</v>
      </c>
      <c r="K519" s="54">
        <f t="shared" si="17"/>
        <v>6800155.6244999999</v>
      </c>
      <c r="L519" s="22"/>
      <c r="M519" s="30"/>
      <c r="N519" s="111"/>
    </row>
    <row r="520" spans="1:16" x14ac:dyDescent="0.3">
      <c r="A520" s="48" t="s">
        <v>22</v>
      </c>
      <c r="B520" s="49" t="s">
        <v>97</v>
      </c>
      <c r="C520" s="50">
        <v>1925</v>
      </c>
      <c r="D520" s="51" t="s">
        <v>91</v>
      </c>
      <c r="E520" s="51" t="s">
        <v>91</v>
      </c>
      <c r="F520" s="52" t="s">
        <v>363</v>
      </c>
      <c r="G520" s="53">
        <v>3</v>
      </c>
      <c r="H520" s="90"/>
      <c r="I520" s="53"/>
      <c r="J520" s="54">
        <v>425000</v>
      </c>
      <c r="K520" s="54">
        <f t="shared" si="17"/>
        <v>463632.5</v>
      </c>
      <c r="L520" s="22"/>
      <c r="M520" s="30"/>
      <c r="N520" s="111"/>
    </row>
    <row r="521" spans="1:16" x14ac:dyDescent="0.3">
      <c r="A521" s="24" t="s">
        <v>71</v>
      </c>
      <c r="B521" s="25" t="s">
        <v>129</v>
      </c>
      <c r="C521" s="26">
        <v>1926</v>
      </c>
      <c r="D521" s="27" t="s">
        <v>12</v>
      </c>
      <c r="E521" s="27" t="s">
        <v>345</v>
      </c>
      <c r="F521" s="28" t="s">
        <v>232</v>
      </c>
      <c r="G521" s="29">
        <v>1</v>
      </c>
      <c r="H521" s="88"/>
      <c r="I521" s="29"/>
      <c r="J521" s="30">
        <v>125000</v>
      </c>
      <c r="K521" s="22">
        <f t="shared" si="17"/>
        <v>125000</v>
      </c>
      <c r="L521" s="22"/>
      <c r="M521" s="30" t="s">
        <v>448</v>
      </c>
      <c r="N521" s="111"/>
      <c r="O521" s="2"/>
      <c r="P521" s="2"/>
    </row>
    <row r="522" spans="1:16" x14ac:dyDescent="0.3">
      <c r="A522" s="24" t="s">
        <v>71</v>
      </c>
      <c r="B522" s="25" t="s">
        <v>129</v>
      </c>
      <c r="C522" s="26">
        <v>1926</v>
      </c>
      <c r="D522" s="27" t="s">
        <v>87</v>
      </c>
      <c r="E522" s="27" t="s">
        <v>87</v>
      </c>
      <c r="F522" s="28" t="s">
        <v>4</v>
      </c>
      <c r="G522" s="29">
        <v>6</v>
      </c>
      <c r="H522" s="88"/>
      <c r="I522" s="29"/>
      <c r="J522" s="30">
        <v>88779</v>
      </c>
      <c r="K522" s="22">
        <f t="shared" si="17"/>
        <v>110361.1749</v>
      </c>
      <c r="L522" s="22"/>
      <c r="M522" s="30"/>
      <c r="N522" s="111"/>
      <c r="O522" s="2"/>
      <c r="P522" s="2"/>
    </row>
    <row r="523" spans="1:16" x14ac:dyDescent="0.3">
      <c r="A523" s="48" t="s">
        <v>59</v>
      </c>
      <c r="B523" s="49" t="s">
        <v>164</v>
      </c>
      <c r="C523" s="50">
        <v>1977</v>
      </c>
      <c r="D523" s="51" t="s">
        <v>91</v>
      </c>
      <c r="E523" s="105" t="s">
        <v>344</v>
      </c>
      <c r="F523" s="104" t="s">
        <v>363</v>
      </c>
      <c r="G523" s="53">
        <v>1</v>
      </c>
      <c r="H523" s="90"/>
      <c r="I523" s="53"/>
      <c r="J523" s="54">
        <v>800000</v>
      </c>
      <c r="K523" s="54">
        <f t="shared" ref="K523:K586" si="18">IF(G523=1,J523+J523*$C$633,IF(G523=2,J523+J523*$C$634,IF(G523=3,J523+J523*$C$635,IF(G523=4,J523+J523*$C$636,IF(G523=5,J523+J523*$C$637,IF(G523=6,J523+J523*$C$638))))))</f>
        <v>800000</v>
      </c>
      <c r="L523" s="22"/>
      <c r="M523" s="30"/>
      <c r="N523" s="114" t="s">
        <v>485</v>
      </c>
    </row>
    <row r="524" spans="1:16" x14ac:dyDescent="0.3">
      <c r="A524" s="17" t="s">
        <v>59</v>
      </c>
      <c r="B524" s="21" t="s">
        <v>164</v>
      </c>
      <c r="C524" s="18">
        <v>1977</v>
      </c>
      <c r="D524" s="19" t="s">
        <v>0</v>
      </c>
      <c r="E524" s="27" t="s">
        <v>345</v>
      </c>
      <c r="F524" s="23" t="s">
        <v>329</v>
      </c>
      <c r="G524" s="20">
        <v>2</v>
      </c>
      <c r="H524" s="89"/>
      <c r="I524" s="20"/>
      <c r="J524" s="22">
        <v>100000</v>
      </c>
      <c r="K524" s="22">
        <f t="shared" si="18"/>
        <v>104450</v>
      </c>
      <c r="L524" s="22"/>
      <c r="M524" s="30"/>
      <c r="N524" s="111"/>
    </row>
    <row r="525" spans="1:16" x14ac:dyDescent="0.3">
      <c r="A525" s="17" t="s">
        <v>59</v>
      </c>
      <c r="B525" s="21" t="s">
        <v>164</v>
      </c>
      <c r="C525" s="18">
        <v>1977</v>
      </c>
      <c r="D525" s="19" t="s">
        <v>0</v>
      </c>
      <c r="E525" s="19" t="s">
        <v>0</v>
      </c>
      <c r="F525" s="23" t="s">
        <v>324</v>
      </c>
      <c r="G525" s="20">
        <v>2</v>
      </c>
      <c r="H525" s="89"/>
      <c r="I525" s="20"/>
      <c r="J525" s="22">
        <v>25000</v>
      </c>
      <c r="K525" s="22">
        <f t="shared" si="18"/>
        <v>26112.5</v>
      </c>
      <c r="L525" s="22"/>
      <c r="M525" s="30"/>
      <c r="N525" s="111"/>
    </row>
    <row r="526" spans="1:16" x14ac:dyDescent="0.3">
      <c r="A526" s="48" t="s">
        <v>59</v>
      </c>
      <c r="B526" s="49" t="s">
        <v>164</v>
      </c>
      <c r="C526" s="50">
        <v>1977</v>
      </c>
      <c r="D526" s="51" t="s">
        <v>12</v>
      </c>
      <c r="E526" s="51" t="s">
        <v>344</v>
      </c>
      <c r="F526" s="52" t="s">
        <v>264</v>
      </c>
      <c r="G526" s="53">
        <v>3</v>
      </c>
      <c r="H526" s="90"/>
      <c r="I526" s="53"/>
      <c r="J526" s="54">
        <v>9000000</v>
      </c>
      <c r="K526" s="54">
        <f t="shared" si="18"/>
        <v>9818100</v>
      </c>
      <c r="L526" s="22"/>
      <c r="M526" s="30"/>
      <c r="N526" s="111"/>
    </row>
    <row r="527" spans="1:16" x14ac:dyDescent="0.3">
      <c r="A527" s="48" t="s">
        <v>59</v>
      </c>
      <c r="B527" s="49" t="s">
        <v>164</v>
      </c>
      <c r="C527" s="50">
        <v>1977</v>
      </c>
      <c r="D527" s="51" t="s">
        <v>348</v>
      </c>
      <c r="E527" s="51" t="s">
        <v>344</v>
      </c>
      <c r="F527" s="52" t="s">
        <v>271</v>
      </c>
      <c r="G527" s="53">
        <v>3</v>
      </c>
      <c r="H527" s="90"/>
      <c r="I527" s="53"/>
      <c r="J527" s="54">
        <v>300000</v>
      </c>
      <c r="K527" s="54">
        <f t="shared" si="18"/>
        <v>327270</v>
      </c>
      <c r="L527" s="22"/>
      <c r="M527" s="30"/>
      <c r="N527" s="111"/>
    </row>
    <row r="528" spans="1:16" x14ac:dyDescent="0.3">
      <c r="A528" s="17" t="s">
        <v>59</v>
      </c>
      <c r="B528" s="21" t="s">
        <v>164</v>
      </c>
      <c r="C528" s="18">
        <v>1977</v>
      </c>
      <c r="D528" s="19" t="s">
        <v>0</v>
      </c>
      <c r="E528" s="19" t="s">
        <v>345</v>
      </c>
      <c r="F528" s="23" t="s">
        <v>253</v>
      </c>
      <c r="G528" s="20">
        <v>3</v>
      </c>
      <c r="H528" s="89"/>
      <c r="I528" s="20"/>
      <c r="J528" s="22">
        <v>25000</v>
      </c>
      <c r="K528" s="22">
        <f t="shared" si="18"/>
        <v>27272.5</v>
      </c>
      <c r="L528" s="22"/>
      <c r="M528" s="30"/>
      <c r="N528" s="111"/>
    </row>
    <row r="529" spans="1:16" x14ac:dyDescent="0.3">
      <c r="A529" s="17" t="s">
        <v>59</v>
      </c>
      <c r="B529" s="21" t="s">
        <v>164</v>
      </c>
      <c r="C529" s="18">
        <v>1977</v>
      </c>
      <c r="D529" s="19" t="s">
        <v>0</v>
      </c>
      <c r="E529" s="19" t="s">
        <v>0</v>
      </c>
      <c r="F529" s="23" t="s">
        <v>324</v>
      </c>
      <c r="G529" s="20">
        <v>3</v>
      </c>
      <c r="H529" s="89"/>
      <c r="I529" s="20"/>
      <c r="J529" s="22">
        <v>25000</v>
      </c>
      <c r="K529" s="22">
        <f t="shared" si="18"/>
        <v>27272.5</v>
      </c>
      <c r="L529" s="22"/>
      <c r="M529" s="30"/>
      <c r="N529" s="111"/>
    </row>
    <row r="530" spans="1:16" x14ac:dyDescent="0.3">
      <c r="A530" s="17" t="s">
        <v>59</v>
      </c>
      <c r="B530" s="21" t="s">
        <v>164</v>
      </c>
      <c r="C530" s="18">
        <v>1977</v>
      </c>
      <c r="D530" s="19" t="s">
        <v>0</v>
      </c>
      <c r="E530" s="19" t="s">
        <v>345</v>
      </c>
      <c r="F530" s="23" t="s">
        <v>332</v>
      </c>
      <c r="G530" s="20">
        <v>3</v>
      </c>
      <c r="H530" s="89"/>
      <c r="I530" s="20"/>
      <c r="J530" s="22">
        <v>250000</v>
      </c>
      <c r="K530" s="22">
        <f t="shared" si="18"/>
        <v>272725</v>
      </c>
      <c r="L530" s="22"/>
      <c r="M530" s="30"/>
      <c r="N530" s="111"/>
    </row>
    <row r="531" spans="1:16" x14ac:dyDescent="0.3">
      <c r="A531" s="17" t="s">
        <v>59</v>
      </c>
      <c r="B531" s="21" t="s">
        <v>164</v>
      </c>
      <c r="C531" s="18">
        <v>1977</v>
      </c>
      <c r="D531" s="19" t="s">
        <v>0</v>
      </c>
      <c r="E531" s="19" t="s">
        <v>0</v>
      </c>
      <c r="F531" s="23" t="s">
        <v>320</v>
      </c>
      <c r="G531" s="20">
        <v>4</v>
      </c>
      <c r="H531" s="89"/>
      <c r="I531" s="20"/>
      <c r="J531" s="22">
        <v>60000</v>
      </c>
      <c r="K531" s="22">
        <f t="shared" si="18"/>
        <v>68370</v>
      </c>
      <c r="L531" s="22"/>
      <c r="M531" s="30"/>
      <c r="N531" s="111"/>
    </row>
    <row r="532" spans="1:16" x14ac:dyDescent="0.3">
      <c r="A532" s="17" t="s">
        <v>59</v>
      </c>
      <c r="B532" s="21" t="s">
        <v>164</v>
      </c>
      <c r="C532" s="18">
        <v>1977</v>
      </c>
      <c r="D532" s="19" t="s">
        <v>0</v>
      </c>
      <c r="E532" s="19" t="s">
        <v>0</v>
      </c>
      <c r="F532" s="23" t="s">
        <v>201</v>
      </c>
      <c r="G532" s="20">
        <v>4</v>
      </c>
      <c r="H532" s="89"/>
      <c r="I532" s="20"/>
      <c r="J532" s="22">
        <v>50000</v>
      </c>
      <c r="K532" s="22">
        <f t="shared" si="18"/>
        <v>56975</v>
      </c>
      <c r="L532" s="22"/>
      <c r="M532" s="30"/>
      <c r="N532" s="111"/>
    </row>
    <row r="533" spans="1:16" x14ac:dyDescent="0.3">
      <c r="A533" s="24" t="s">
        <v>59</v>
      </c>
      <c r="B533" s="25" t="s">
        <v>164</v>
      </c>
      <c r="C533" s="26">
        <v>1977</v>
      </c>
      <c r="D533" s="27" t="s">
        <v>12</v>
      </c>
      <c r="E533" s="27" t="s">
        <v>345</v>
      </c>
      <c r="F533" s="28" t="s">
        <v>203</v>
      </c>
      <c r="G533" s="29">
        <v>5</v>
      </c>
      <c r="H533" s="88"/>
      <c r="I533" s="29"/>
      <c r="J533" s="30">
        <v>400000</v>
      </c>
      <c r="K533" s="22">
        <f t="shared" si="18"/>
        <v>476080</v>
      </c>
      <c r="L533" s="22"/>
      <c r="M533" s="30"/>
      <c r="N533" s="111"/>
    </row>
    <row r="534" spans="1:16" s="117" customFormat="1" x14ac:dyDescent="0.3">
      <c r="A534" s="17" t="s">
        <v>59</v>
      </c>
      <c r="B534" s="21" t="s">
        <v>164</v>
      </c>
      <c r="C534" s="18">
        <v>1977</v>
      </c>
      <c r="D534" s="19" t="s">
        <v>0</v>
      </c>
      <c r="E534" s="19" t="s">
        <v>344</v>
      </c>
      <c r="F534" s="35" t="s">
        <v>319</v>
      </c>
      <c r="G534" s="20">
        <v>6</v>
      </c>
      <c r="H534" s="89"/>
      <c r="I534" s="20"/>
      <c r="J534" s="30">
        <v>2500000</v>
      </c>
      <c r="K534" s="22">
        <f t="shared" si="18"/>
        <v>3107750</v>
      </c>
      <c r="L534" s="22"/>
      <c r="M534" s="30"/>
      <c r="N534" s="111"/>
    </row>
    <row r="535" spans="1:16" x14ac:dyDescent="0.3">
      <c r="A535" s="24" t="s">
        <v>60</v>
      </c>
      <c r="B535" s="25" t="s">
        <v>154</v>
      </c>
      <c r="C535" s="26">
        <v>1990</v>
      </c>
      <c r="D535" s="27" t="s">
        <v>12</v>
      </c>
      <c r="E535" s="27" t="s">
        <v>345</v>
      </c>
      <c r="F535" s="28" t="s">
        <v>232</v>
      </c>
      <c r="G535" s="29">
        <v>1</v>
      </c>
      <c r="H535" s="88"/>
      <c r="I535" s="29"/>
      <c r="J535" s="30">
        <v>150000</v>
      </c>
      <c r="K535" s="22">
        <f t="shared" si="18"/>
        <v>150000</v>
      </c>
      <c r="L535" s="22"/>
      <c r="M535" s="30" t="s">
        <v>448</v>
      </c>
      <c r="N535" s="111"/>
    </row>
    <row r="536" spans="1:16" x14ac:dyDescent="0.3">
      <c r="A536" s="24" t="s">
        <v>60</v>
      </c>
      <c r="B536" s="25" t="s">
        <v>154</v>
      </c>
      <c r="C536" s="26">
        <v>1990</v>
      </c>
      <c r="D536" s="27" t="s">
        <v>348</v>
      </c>
      <c r="E536" s="19" t="s">
        <v>345</v>
      </c>
      <c r="F536" s="28" t="s">
        <v>199</v>
      </c>
      <c r="G536" s="29">
        <v>1</v>
      </c>
      <c r="H536" s="88"/>
      <c r="I536" s="29"/>
      <c r="J536" s="30">
        <v>50000</v>
      </c>
      <c r="K536" s="22">
        <f t="shared" si="18"/>
        <v>50000</v>
      </c>
      <c r="L536" s="22"/>
      <c r="M536" s="93" t="s">
        <v>486</v>
      </c>
      <c r="N536" s="115" t="s">
        <v>487</v>
      </c>
    </row>
    <row r="537" spans="1:16" s="117" customFormat="1" x14ac:dyDescent="0.3">
      <c r="A537" s="24" t="s">
        <v>60</v>
      </c>
      <c r="B537" s="25" t="s">
        <v>154</v>
      </c>
      <c r="C537" s="26">
        <v>1990</v>
      </c>
      <c r="D537" s="27" t="s">
        <v>12</v>
      </c>
      <c r="E537" s="27" t="s">
        <v>344</v>
      </c>
      <c r="F537" s="28" t="s">
        <v>245</v>
      </c>
      <c r="G537" s="29">
        <v>2</v>
      </c>
      <c r="H537" s="88"/>
      <c r="I537" s="29"/>
      <c r="J537" s="30">
        <v>700000</v>
      </c>
      <c r="K537" s="22">
        <f t="shared" si="18"/>
        <v>731150</v>
      </c>
      <c r="L537" s="22"/>
      <c r="M537" s="30"/>
      <c r="N537" s="111"/>
    </row>
    <row r="538" spans="1:16" x14ac:dyDescent="0.3">
      <c r="A538" s="24" t="s">
        <v>60</v>
      </c>
      <c r="B538" s="25" t="s">
        <v>154</v>
      </c>
      <c r="C538" s="26">
        <v>1990</v>
      </c>
      <c r="D538" s="27" t="s">
        <v>0</v>
      </c>
      <c r="E538" s="19" t="s">
        <v>345</v>
      </c>
      <c r="F538" s="28" t="s">
        <v>328</v>
      </c>
      <c r="G538" s="29">
        <v>3</v>
      </c>
      <c r="H538" s="88"/>
      <c r="I538" s="29"/>
      <c r="J538" s="30">
        <v>30000</v>
      </c>
      <c r="K538" s="22">
        <f t="shared" si="18"/>
        <v>32727</v>
      </c>
      <c r="L538" s="22"/>
      <c r="M538" s="30"/>
      <c r="N538" s="111"/>
    </row>
    <row r="539" spans="1:16" s="117" customFormat="1" x14ac:dyDescent="0.3">
      <c r="A539" s="48" t="s">
        <v>60</v>
      </c>
      <c r="B539" s="49" t="s">
        <v>154</v>
      </c>
      <c r="C539" s="50">
        <v>1990</v>
      </c>
      <c r="D539" s="51" t="s">
        <v>91</v>
      </c>
      <c r="E539" s="51" t="s">
        <v>91</v>
      </c>
      <c r="F539" s="52" t="s">
        <v>363</v>
      </c>
      <c r="G539" s="53">
        <v>3</v>
      </c>
      <c r="H539" s="90"/>
      <c r="I539" s="53"/>
      <c r="J539" s="54">
        <v>800000</v>
      </c>
      <c r="K539" s="54">
        <f t="shared" si="18"/>
        <v>872720</v>
      </c>
      <c r="L539" s="22"/>
      <c r="M539" s="30"/>
      <c r="N539" s="111"/>
    </row>
    <row r="540" spans="1:16" x14ac:dyDescent="0.3">
      <c r="A540" s="24" t="s">
        <v>60</v>
      </c>
      <c r="B540" s="25" t="s">
        <v>154</v>
      </c>
      <c r="C540" s="26">
        <v>1990</v>
      </c>
      <c r="D540" s="27" t="s">
        <v>13</v>
      </c>
      <c r="E540" s="27" t="s">
        <v>344</v>
      </c>
      <c r="F540" s="28" t="s">
        <v>184</v>
      </c>
      <c r="G540" s="29">
        <v>6</v>
      </c>
      <c r="H540" s="88"/>
      <c r="I540" s="29"/>
      <c r="J540" s="30">
        <v>300000</v>
      </c>
      <c r="K540" s="22">
        <f t="shared" si="18"/>
        <v>372930</v>
      </c>
      <c r="L540" s="22"/>
      <c r="M540" s="30"/>
      <c r="N540" s="111"/>
    </row>
    <row r="541" spans="1:16" x14ac:dyDescent="0.3">
      <c r="A541" s="24" t="s">
        <v>61</v>
      </c>
      <c r="B541" s="25" t="s">
        <v>153</v>
      </c>
      <c r="C541" s="26">
        <v>1990</v>
      </c>
      <c r="D541" s="27" t="s">
        <v>12</v>
      </c>
      <c r="E541" s="27" t="s">
        <v>345</v>
      </c>
      <c r="F541" s="28" t="s">
        <v>232</v>
      </c>
      <c r="G541" s="29">
        <v>1</v>
      </c>
      <c r="H541" s="88"/>
      <c r="I541" s="29"/>
      <c r="J541" s="30">
        <v>125000</v>
      </c>
      <c r="K541" s="22">
        <f t="shared" si="18"/>
        <v>125000</v>
      </c>
      <c r="L541" s="22"/>
      <c r="M541" s="30" t="s">
        <v>448</v>
      </c>
      <c r="N541" s="111"/>
    </row>
    <row r="542" spans="1:16" x14ac:dyDescent="0.3">
      <c r="A542" s="24" t="s">
        <v>61</v>
      </c>
      <c r="B542" s="25" t="s">
        <v>153</v>
      </c>
      <c r="C542" s="26">
        <v>1990</v>
      </c>
      <c r="D542" s="27" t="s">
        <v>12</v>
      </c>
      <c r="E542" s="27" t="s">
        <v>344</v>
      </c>
      <c r="F542" s="28" t="s">
        <v>245</v>
      </c>
      <c r="G542" s="29">
        <v>2</v>
      </c>
      <c r="H542" s="88"/>
      <c r="I542" s="29"/>
      <c r="J542" s="30">
        <v>700000</v>
      </c>
      <c r="K542" s="22">
        <f t="shared" si="18"/>
        <v>731150</v>
      </c>
      <c r="L542" s="22"/>
      <c r="M542" s="30"/>
      <c r="N542" s="111"/>
      <c r="O542" s="2"/>
      <c r="P542" s="2"/>
    </row>
    <row r="543" spans="1:16" x14ac:dyDescent="0.3">
      <c r="A543" s="48" t="s">
        <v>61</v>
      </c>
      <c r="B543" s="49" t="s">
        <v>153</v>
      </c>
      <c r="C543" s="50">
        <v>1990</v>
      </c>
      <c r="D543" s="51" t="s">
        <v>348</v>
      </c>
      <c r="E543" s="51" t="s">
        <v>344</v>
      </c>
      <c r="F543" s="52" t="s">
        <v>260</v>
      </c>
      <c r="G543" s="53">
        <v>2</v>
      </c>
      <c r="H543" s="90"/>
      <c r="I543" s="53"/>
      <c r="J543" s="54">
        <v>160000</v>
      </c>
      <c r="K543" s="54">
        <f t="shared" si="18"/>
        <v>167120</v>
      </c>
      <c r="L543" s="22"/>
      <c r="M543" s="30"/>
      <c r="N543" s="111"/>
    </row>
    <row r="544" spans="1:16" x14ac:dyDescent="0.3">
      <c r="A544" s="48" t="s">
        <v>61</v>
      </c>
      <c r="B544" s="49" t="s">
        <v>153</v>
      </c>
      <c r="C544" s="50">
        <v>1990</v>
      </c>
      <c r="D544" s="51" t="s">
        <v>91</v>
      </c>
      <c r="E544" s="51" t="s">
        <v>91</v>
      </c>
      <c r="F544" s="52" t="s">
        <v>363</v>
      </c>
      <c r="G544" s="53">
        <v>3</v>
      </c>
      <c r="H544" s="90"/>
      <c r="I544" s="53"/>
      <c r="J544" s="54">
        <v>650000</v>
      </c>
      <c r="K544" s="54">
        <f t="shared" si="18"/>
        <v>709085</v>
      </c>
      <c r="L544" s="22"/>
      <c r="M544" s="30"/>
      <c r="N544" s="111"/>
    </row>
    <row r="545" spans="1:14" x14ac:dyDescent="0.3">
      <c r="A545" s="24" t="s">
        <v>61</v>
      </c>
      <c r="B545" s="25" t="s">
        <v>153</v>
      </c>
      <c r="C545" s="26">
        <v>1990</v>
      </c>
      <c r="D545" s="27" t="s">
        <v>0</v>
      </c>
      <c r="E545" s="19" t="s">
        <v>345</v>
      </c>
      <c r="F545" s="28" t="s">
        <v>283</v>
      </c>
      <c r="G545" s="29">
        <v>4</v>
      </c>
      <c r="H545" s="88"/>
      <c r="I545" s="29"/>
      <c r="J545" s="30">
        <v>50000</v>
      </c>
      <c r="K545" s="22">
        <f t="shared" si="18"/>
        <v>56975</v>
      </c>
      <c r="L545" s="22"/>
      <c r="M545" s="30"/>
      <c r="N545" s="111"/>
    </row>
    <row r="546" spans="1:14" x14ac:dyDescent="0.3">
      <c r="A546" s="24" t="s">
        <v>61</v>
      </c>
      <c r="B546" s="25" t="s">
        <v>153</v>
      </c>
      <c r="C546" s="26">
        <v>1990</v>
      </c>
      <c r="D546" s="27" t="s">
        <v>13</v>
      </c>
      <c r="E546" s="27" t="s">
        <v>344</v>
      </c>
      <c r="F546" s="28" t="s">
        <v>184</v>
      </c>
      <c r="G546" s="29">
        <v>6</v>
      </c>
      <c r="H546" s="88"/>
      <c r="I546" s="29"/>
      <c r="J546" s="30">
        <v>166000</v>
      </c>
      <c r="K546" s="22">
        <f t="shared" si="18"/>
        <v>206354.6</v>
      </c>
      <c r="L546" s="22"/>
      <c r="M546" s="30"/>
      <c r="N546" s="111"/>
    </row>
    <row r="547" spans="1:14" x14ac:dyDescent="0.3">
      <c r="A547" s="24" t="s">
        <v>63</v>
      </c>
      <c r="B547" s="25" t="s">
        <v>138</v>
      </c>
      <c r="C547" s="26">
        <v>1981</v>
      </c>
      <c r="D547" s="27" t="s">
        <v>12</v>
      </c>
      <c r="E547" s="27" t="s">
        <v>345</v>
      </c>
      <c r="F547" s="28" t="s">
        <v>232</v>
      </c>
      <c r="G547" s="29">
        <v>1</v>
      </c>
      <c r="H547" s="88"/>
      <c r="I547" s="29"/>
      <c r="J547" s="30">
        <v>100000</v>
      </c>
      <c r="K547" s="22">
        <f t="shared" si="18"/>
        <v>100000</v>
      </c>
      <c r="L547" s="22"/>
      <c r="M547" s="30" t="s">
        <v>448</v>
      </c>
      <c r="N547" s="111"/>
    </row>
    <row r="548" spans="1:14" x14ac:dyDescent="0.3">
      <c r="A548" s="24" t="s">
        <v>63</v>
      </c>
      <c r="B548" s="25" t="s">
        <v>138</v>
      </c>
      <c r="C548" s="26">
        <v>1981</v>
      </c>
      <c r="D548" s="27" t="s">
        <v>91</v>
      </c>
      <c r="E548" s="27" t="s">
        <v>344</v>
      </c>
      <c r="F548" s="28" t="s">
        <v>363</v>
      </c>
      <c r="G548" s="29">
        <v>1</v>
      </c>
      <c r="H548" s="88"/>
      <c r="I548" s="29"/>
      <c r="J548" s="30">
        <v>425000</v>
      </c>
      <c r="K548" s="30">
        <f t="shared" si="18"/>
        <v>425000</v>
      </c>
      <c r="L548" s="22"/>
      <c r="M548" s="30"/>
      <c r="N548" s="114" t="s">
        <v>485</v>
      </c>
    </row>
    <row r="549" spans="1:14" x14ac:dyDescent="0.3">
      <c r="A549" s="24" t="s">
        <v>63</v>
      </c>
      <c r="B549" s="25" t="s">
        <v>138</v>
      </c>
      <c r="C549" s="26">
        <v>1981</v>
      </c>
      <c r="D549" s="27" t="s">
        <v>12</v>
      </c>
      <c r="E549" s="27" t="s">
        <v>344</v>
      </c>
      <c r="F549" s="28" t="s">
        <v>238</v>
      </c>
      <c r="G549" s="29">
        <v>2</v>
      </c>
      <c r="H549" s="88"/>
      <c r="I549" s="29"/>
      <c r="J549" s="30">
        <v>1200000</v>
      </c>
      <c r="K549" s="22">
        <f t="shared" si="18"/>
        <v>1253400</v>
      </c>
      <c r="L549" s="22"/>
      <c r="M549" s="30"/>
      <c r="N549" s="111"/>
    </row>
    <row r="550" spans="1:14" x14ac:dyDescent="0.3">
      <c r="A550" s="48" t="s">
        <v>63</v>
      </c>
      <c r="B550" s="49" t="s">
        <v>138</v>
      </c>
      <c r="C550" s="50">
        <v>1981</v>
      </c>
      <c r="D550" s="51" t="s">
        <v>12</v>
      </c>
      <c r="E550" s="51" t="s">
        <v>344</v>
      </c>
      <c r="F550" s="52" t="s">
        <v>242</v>
      </c>
      <c r="G550" s="53">
        <v>2</v>
      </c>
      <c r="H550" s="90"/>
      <c r="I550" s="53"/>
      <c r="J550" s="54">
        <f>3107830+857711</f>
        <v>3965541</v>
      </c>
      <c r="K550" s="54">
        <f t="shared" si="18"/>
        <v>4142007.5745000001</v>
      </c>
      <c r="L550" s="22"/>
      <c r="M550" s="30"/>
      <c r="N550" s="111"/>
    </row>
    <row r="551" spans="1:14" x14ac:dyDescent="0.3">
      <c r="A551" s="24" t="s">
        <v>64</v>
      </c>
      <c r="B551" s="25" t="s">
        <v>170</v>
      </c>
      <c r="C551" s="26">
        <v>1998</v>
      </c>
      <c r="D551" s="27" t="s">
        <v>12</v>
      </c>
      <c r="E551" s="27" t="s">
        <v>345</v>
      </c>
      <c r="F551" s="28" t="s">
        <v>232</v>
      </c>
      <c r="G551" s="29">
        <v>1</v>
      </c>
      <c r="H551" s="88"/>
      <c r="I551" s="29"/>
      <c r="J551" s="30">
        <v>100000</v>
      </c>
      <c r="K551" s="22">
        <f t="shared" si="18"/>
        <v>100000</v>
      </c>
      <c r="L551" s="22"/>
      <c r="M551" s="30" t="s">
        <v>448</v>
      </c>
      <c r="N551" s="112"/>
    </row>
    <row r="552" spans="1:14" s="117" customFormat="1" x14ac:dyDescent="0.3">
      <c r="A552" s="48" t="s">
        <v>64</v>
      </c>
      <c r="B552" s="49" t="s">
        <v>170</v>
      </c>
      <c r="C552" s="50">
        <v>1998</v>
      </c>
      <c r="D552" s="51" t="s">
        <v>91</v>
      </c>
      <c r="E552" s="51" t="s">
        <v>91</v>
      </c>
      <c r="F552" s="52" t="s">
        <v>363</v>
      </c>
      <c r="G552" s="53">
        <v>2</v>
      </c>
      <c r="H552" s="90"/>
      <c r="I552" s="53"/>
      <c r="J552" s="54">
        <v>425000</v>
      </c>
      <c r="K552" s="54">
        <f t="shared" si="18"/>
        <v>443912.5</v>
      </c>
      <c r="L552" s="22"/>
      <c r="M552" s="30"/>
      <c r="N552" s="112"/>
    </row>
    <row r="553" spans="1:14" x14ac:dyDescent="0.3">
      <c r="A553" s="24" t="s">
        <v>64</v>
      </c>
      <c r="B553" s="25" t="s">
        <v>170</v>
      </c>
      <c r="C553" s="26">
        <v>1998</v>
      </c>
      <c r="D553" s="27" t="s">
        <v>87</v>
      </c>
      <c r="E553" s="27" t="s">
        <v>344</v>
      </c>
      <c r="F553" s="28" t="s">
        <v>185</v>
      </c>
      <c r="G553" s="29">
        <v>5</v>
      </c>
      <c r="H553" s="88"/>
      <c r="I553" s="29"/>
      <c r="J553" s="30">
        <v>195000</v>
      </c>
      <c r="K553" s="22">
        <f t="shared" si="18"/>
        <v>232089</v>
      </c>
      <c r="L553" s="22"/>
      <c r="M553" s="30"/>
      <c r="N553" s="112"/>
    </row>
    <row r="554" spans="1:14" x14ac:dyDescent="0.3">
      <c r="A554" s="24" t="s">
        <v>64</v>
      </c>
      <c r="B554" s="25" t="s">
        <v>170</v>
      </c>
      <c r="C554" s="26">
        <v>1998</v>
      </c>
      <c r="D554" s="27" t="s">
        <v>87</v>
      </c>
      <c r="E554" s="27" t="s">
        <v>344</v>
      </c>
      <c r="F554" s="28" t="s">
        <v>1</v>
      </c>
      <c r="G554" s="29">
        <v>5</v>
      </c>
      <c r="H554" s="88"/>
      <c r="I554" s="29"/>
      <c r="J554" s="30">
        <v>381751</v>
      </c>
      <c r="K554" s="22">
        <f t="shared" si="18"/>
        <v>454360.04019999999</v>
      </c>
      <c r="L554" s="22"/>
      <c r="M554" s="30"/>
      <c r="N554" s="112"/>
    </row>
    <row r="555" spans="1:14" s="117" customFormat="1" x14ac:dyDescent="0.3">
      <c r="A555" s="24" t="s">
        <v>64</v>
      </c>
      <c r="B555" s="25" t="s">
        <v>170</v>
      </c>
      <c r="C555" s="26">
        <v>1998</v>
      </c>
      <c r="D555" s="27" t="s">
        <v>87</v>
      </c>
      <c r="E555" s="27" t="s">
        <v>87</v>
      </c>
      <c r="F555" s="28" t="s">
        <v>2</v>
      </c>
      <c r="G555" s="29">
        <v>6</v>
      </c>
      <c r="H555" s="88"/>
      <c r="I555" s="29"/>
      <c r="J555" s="30">
        <v>88779</v>
      </c>
      <c r="K555" s="22">
        <f t="shared" si="18"/>
        <v>110361.1749</v>
      </c>
      <c r="L555" s="22"/>
      <c r="M555" s="30"/>
      <c r="N555" s="112"/>
    </row>
    <row r="556" spans="1:14" x14ac:dyDescent="0.3">
      <c r="A556" s="24" t="s">
        <v>64</v>
      </c>
      <c r="B556" s="25" t="s">
        <v>170</v>
      </c>
      <c r="C556" s="26">
        <v>1998</v>
      </c>
      <c r="D556" s="27" t="s">
        <v>13</v>
      </c>
      <c r="E556" s="27" t="s">
        <v>345</v>
      </c>
      <c r="F556" s="28" t="s">
        <v>184</v>
      </c>
      <c r="G556" s="29">
        <v>6</v>
      </c>
      <c r="H556" s="88"/>
      <c r="I556" s="29"/>
      <c r="J556" s="30">
        <v>13000</v>
      </c>
      <c r="K556" s="22">
        <f t="shared" si="18"/>
        <v>16160.3</v>
      </c>
      <c r="L556" s="22"/>
      <c r="M556" s="30"/>
      <c r="N556" s="112"/>
    </row>
    <row r="557" spans="1:14" x14ac:dyDescent="0.3">
      <c r="A557" s="24" t="s">
        <v>65</v>
      </c>
      <c r="B557" s="25" t="s">
        <v>144</v>
      </c>
      <c r="C557" s="26">
        <v>1972</v>
      </c>
      <c r="D557" s="27" t="s">
        <v>12</v>
      </c>
      <c r="E557" s="27" t="s">
        <v>345</v>
      </c>
      <c r="F557" s="28" t="s">
        <v>254</v>
      </c>
      <c r="G557" s="29">
        <v>1</v>
      </c>
      <c r="H557" s="88"/>
      <c r="I557" s="29"/>
      <c r="J557" s="30">
        <v>40000</v>
      </c>
      <c r="K557" s="22">
        <f t="shared" si="18"/>
        <v>40000</v>
      </c>
      <c r="L557" s="22"/>
      <c r="M557" s="30" t="s">
        <v>448</v>
      </c>
      <c r="N557" s="112"/>
    </row>
    <row r="558" spans="1:14" x14ac:dyDescent="0.3">
      <c r="A558" s="48" t="s">
        <v>65</v>
      </c>
      <c r="B558" s="49" t="s">
        <v>144</v>
      </c>
      <c r="C558" s="50">
        <v>1972</v>
      </c>
      <c r="D558" s="51" t="s">
        <v>91</v>
      </c>
      <c r="E558" s="51" t="s">
        <v>91</v>
      </c>
      <c r="F558" s="52" t="s">
        <v>363</v>
      </c>
      <c r="G558" s="53">
        <v>3</v>
      </c>
      <c r="H558" s="90"/>
      <c r="I558" s="53"/>
      <c r="J558" s="54">
        <v>425000</v>
      </c>
      <c r="K558" s="54">
        <f t="shared" si="18"/>
        <v>463632.5</v>
      </c>
      <c r="L558" s="22"/>
      <c r="M558" s="30"/>
      <c r="N558" s="112"/>
    </row>
    <row r="559" spans="1:14" x14ac:dyDescent="0.3">
      <c r="A559" s="24" t="s">
        <v>67</v>
      </c>
      <c r="B559" s="25" t="s">
        <v>173</v>
      </c>
      <c r="C559" s="26">
        <v>2005</v>
      </c>
      <c r="D559" s="27" t="s">
        <v>12</v>
      </c>
      <c r="E559" s="27" t="s">
        <v>345</v>
      </c>
      <c r="F559" s="28" t="s">
        <v>232</v>
      </c>
      <c r="G559" s="29">
        <v>1</v>
      </c>
      <c r="H559" s="88"/>
      <c r="I559" s="29"/>
      <c r="J559" s="30">
        <v>100000</v>
      </c>
      <c r="K559" s="22">
        <f t="shared" si="18"/>
        <v>100000</v>
      </c>
      <c r="L559" s="22"/>
      <c r="M559" s="30" t="s">
        <v>448</v>
      </c>
      <c r="N559" s="112"/>
    </row>
    <row r="560" spans="1:14" x14ac:dyDescent="0.3">
      <c r="A560" s="24" t="s">
        <v>67</v>
      </c>
      <c r="B560" s="25" t="s">
        <v>173</v>
      </c>
      <c r="C560" s="26">
        <v>2005</v>
      </c>
      <c r="D560" s="27" t="s">
        <v>87</v>
      </c>
      <c r="E560" s="27" t="s">
        <v>344</v>
      </c>
      <c r="F560" s="28" t="s">
        <v>185</v>
      </c>
      <c r="G560" s="29">
        <v>4</v>
      </c>
      <c r="H560" s="88"/>
      <c r="I560" s="29"/>
      <c r="J560" s="30">
        <v>195000</v>
      </c>
      <c r="K560" s="22">
        <f t="shared" si="18"/>
        <v>222202.5</v>
      </c>
      <c r="L560" s="22"/>
      <c r="M560" s="30"/>
      <c r="N560" s="112"/>
    </row>
    <row r="561" spans="1:14" x14ac:dyDescent="0.3">
      <c r="A561" s="24" t="s">
        <v>67</v>
      </c>
      <c r="B561" s="25" t="s">
        <v>173</v>
      </c>
      <c r="C561" s="26">
        <v>2005</v>
      </c>
      <c r="D561" s="27" t="s">
        <v>87</v>
      </c>
      <c r="E561" s="27" t="s">
        <v>87</v>
      </c>
      <c r="F561" s="28" t="s">
        <v>235</v>
      </c>
      <c r="G561" s="29">
        <v>6</v>
      </c>
      <c r="H561" s="88"/>
      <c r="I561" s="29"/>
      <c r="J561" s="30">
        <v>530562</v>
      </c>
      <c r="K561" s="22">
        <f t="shared" si="18"/>
        <v>659541.62219999998</v>
      </c>
      <c r="L561" s="22"/>
      <c r="M561" s="30"/>
      <c r="N561" s="112"/>
    </row>
    <row r="562" spans="1:14" x14ac:dyDescent="0.3">
      <c r="A562" s="24" t="s">
        <v>68</v>
      </c>
      <c r="B562" s="25" t="s">
        <v>149</v>
      </c>
      <c r="C562" s="26">
        <v>1987</v>
      </c>
      <c r="D562" s="27" t="s">
        <v>12</v>
      </c>
      <c r="E562" s="27" t="s">
        <v>345</v>
      </c>
      <c r="F562" s="28" t="s">
        <v>232</v>
      </c>
      <c r="G562" s="29">
        <v>1</v>
      </c>
      <c r="H562" s="88"/>
      <c r="I562" s="29"/>
      <c r="J562" s="30">
        <v>100000</v>
      </c>
      <c r="K562" s="22">
        <f t="shared" si="18"/>
        <v>100000</v>
      </c>
      <c r="L562" s="22"/>
      <c r="M562" s="30" t="s">
        <v>448</v>
      </c>
      <c r="N562" s="112"/>
    </row>
    <row r="563" spans="1:14" s="117" customFormat="1" x14ac:dyDescent="0.3">
      <c r="A563" s="24" t="s">
        <v>68</v>
      </c>
      <c r="B563" s="25" t="s">
        <v>149</v>
      </c>
      <c r="C563" s="26">
        <v>1987</v>
      </c>
      <c r="D563" s="27" t="s">
        <v>87</v>
      </c>
      <c r="E563" s="27" t="s">
        <v>344</v>
      </c>
      <c r="F563" s="28" t="s">
        <v>1</v>
      </c>
      <c r="G563" s="29">
        <v>4</v>
      </c>
      <c r="H563" s="88"/>
      <c r="I563" s="29"/>
      <c r="J563" s="30">
        <v>347047</v>
      </c>
      <c r="K563" s="22">
        <f t="shared" si="18"/>
        <v>395460.05650000001</v>
      </c>
      <c r="L563" s="22"/>
      <c r="M563" s="30"/>
      <c r="N563" s="112"/>
    </row>
    <row r="564" spans="1:14" x14ac:dyDescent="0.3">
      <c r="A564" s="48" t="s">
        <v>68</v>
      </c>
      <c r="B564" s="49" t="s">
        <v>149</v>
      </c>
      <c r="C564" s="50">
        <v>1987</v>
      </c>
      <c r="D564" s="51" t="s">
        <v>91</v>
      </c>
      <c r="E564" s="51" t="s">
        <v>91</v>
      </c>
      <c r="F564" s="52" t="s">
        <v>363</v>
      </c>
      <c r="G564" s="53">
        <v>4</v>
      </c>
      <c r="H564" s="90"/>
      <c r="I564" s="53"/>
      <c r="J564" s="54">
        <v>425000</v>
      </c>
      <c r="K564" s="54">
        <f t="shared" si="18"/>
        <v>484287.5</v>
      </c>
      <c r="L564" s="22"/>
      <c r="M564" s="30"/>
      <c r="N564" s="112"/>
    </row>
    <row r="565" spans="1:14" x14ac:dyDescent="0.3">
      <c r="A565" s="24" t="s">
        <v>68</v>
      </c>
      <c r="B565" s="25" t="s">
        <v>149</v>
      </c>
      <c r="C565" s="26">
        <v>1987</v>
      </c>
      <c r="D565" s="27" t="s">
        <v>87</v>
      </c>
      <c r="E565" s="27" t="s">
        <v>344</v>
      </c>
      <c r="F565" s="28" t="s">
        <v>185</v>
      </c>
      <c r="G565" s="29">
        <v>5</v>
      </c>
      <c r="H565" s="88"/>
      <c r="I565" s="29"/>
      <c r="J565" s="30">
        <v>204750</v>
      </c>
      <c r="K565" s="22">
        <f t="shared" si="18"/>
        <v>243693.45</v>
      </c>
      <c r="L565" s="22"/>
      <c r="M565" s="30"/>
      <c r="N565" s="112"/>
    </row>
    <row r="566" spans="1:14" x14ac:dyDescent="0.3">
      <c r="A566" s="24" t="s">
        <v>68</v>
      </c>
      <c r="B566" s="25" t="s">
        <v>149</v>
      </c>
      <c r="C566" s="26">
        <v>1987</v>
      </c>
      <c r="D566" s="27" t="s">
        <v>87</v>
      </c>
      <c r="E566" s="27" t="s">
        <v>344</v>
      </c>
      <c r="F566" s="28" t="s">
        <v>277</v>
      </c>
      <c r="G566" s="29">
        <v>6</v>
      </c>
      <c r="H566" s="88"/>
      <c r="I566" s="29"/>
      <c r="J566" s="30">
        <v>340000</v>
      </c>
      <c r="K566" s="22">
        <f t="shared" si="18"/>
        <v>422654</v>
      </c>
      <c r="L566" s="22"/>
      <c r="M566" s="30"/>
      <c r="N566" s="112"/>
    </row>
    <row r="567" spans="1:14" x14ac:dyDescent="0.3">
      <c r="A567" s="24" t="s">
        <v>68</v>
      </c>
      <c r="B567" s="25" t="s">
        <v>149</v>
      </c>
      <c r="C567" s="26">
        <v>1987</v>
      </c>
      <c r="D567" s="27" t="s">
        <v>13</v>
      </c>
      <c r="E567" s="27" t="s">
        <v>345</v>
      </c>
      <c r="F567" s="28" t="s">
        <v>184</v>
      </c>
      <c r="G567" s="29">
        <v>6</v>
      </c>
      <c r="H567" s="88"/>
      <c r="I567" s="29"/>
      <c r="J567" s="30">
        <v>28980</v>
      </c>
      <c r="K567" s="22">
        <f t="shared" si="18"/>
        <v>36025.038</v>
      </c>
      <c r="L567" s="22"/>
      <c r="M567" s="30"/>
      <c r="N567" s="112"/>
    </row>
    <row r="568" spans="1:14" x14ac:dyDescent="0.3">
      <c r="A568" s="24" t="s">
        <v>69</v>
      </c>
      <c r="B568" s="25" t="s">
        <v>104</v>
      </c>
      <c r="C568" s="26">
        <v>1995</v>
      </c>
      <c r="D568" s="27" t="s">
        <v>12</v>
      </c>
      <c r="E568" s="27" t="s">
        <v>345</v>
      </c>
      <c r="F568" s="28" t="s">
        <v>232</v>
      </c>
      <c r="G568" s="29">
        <v>1</v>
      </c>
      <c r="H568" s="88"/>
      <c r="I568" s="29"/>
      <c r="J568" s="30">
        <v>125000</v>
      </c>
      <c r="K568" s="22">
        <f t="shared" si="18"/>
        <v>125000</v>
      </c>
      <c r="L568" s="22"/>
      <c r="M568" s="30" t="s">
        <v>448</v>
      </c>
      <c r="N568" s="112"/>
    </row>
    <row r="569" spans="1:14" x14ac:dyDescent="0.3">
      <c r="A569" s="24" t="s">
        <v>69</v>
      </c>
      <c r="B569" s="25" t="s">
        <v>104</v>
      </c>
      <c r="C569" s="26">
        <v>1995</v>
      </c>
      <c r="D569" s="27" t="s">
        <v>91</v>
      </c>
      <c r="E569" s="27" t="s">
        <v>344</v>
      </c>
      <c r="F569" s="28" t="s">
        <v>363</v>
      </c>
      <c r="G569" s="29">
        <v>1</v>
      </c>
      <c r="H569" s="88"/>
      <c r="I569" s="29"/>
      <c r="J569" s="30">
        <v>650000</v>
      </c>
      <c r="K569" s="30">
        <f t="shared" si="18"/>
        <v>650000</v>
      </c>
      <c r="L569" s="22"/>
      <c r="M569" s="30"/>
      <c r="N569" s="114" t="s">
        <v>485</v>
      </c>
    </row>
    <row r="570" spans="1:14" x14ac:dyDescent="0.3">
      <c r="A570" s="17" t="s">
        <v>69</v>
      </c>
      <c r="B570" s="21" t="s">
        <v>104</v>
      </c>
      <c r="C570" s="18">
        <v>1995</v>
      </c>
      <c r="D570" s="19" t="s">
        <v>0</v>
      </c>
      <c r="E570" s="19" t="s">
        <v>345</v>
      </c>
      <c r="F570" s="23" t="s">
        <v>183</v>
      </c>
      <c r="G570" s="20">
        <v>2</v>
      </c>
      <c r="H570" s="89"/>
      <c r="I570" s="20"/>
      <c r="J570" s="22">
        <v>75000</v>
      </c>
      <c r="K570" s="22">
        <f t="shared" si="18"/>
        <v>78337.5</v>
      </c>
      <c r="L570" s="22"/>
      <c r="M570" s="30"/>
      <c r="N570" s="112" t="s">
        <v>429</v>
      </c>
    </row>
    <row r="571" spans="1:14" x14ac:dyDescent="0.3">
      <c r="A571" s="17" t="s">
        <v>69</v>
      </c>
      <c r="B571" s="21" t="s">
        <v>104</v>
      </c>
      <c r="C571" s="18">
        <v>1995</v>
      </c>
      <c r="D571" s="19" t="s">
        <v>13</v>
      </c>
      <c r="E571" s="27" t="s">
        <v>344</v>
      </c>
      <c r="F571" s="23" t="s">
        <v>184</v>
      </c>
      <c r="G571" s="20">
        <v>6</v>
      </c>
      <c r="H571" s="89"/>
      <c r="I571" s="20"/>
      <c r="J571" s="30">
        <v>80000</v>
      </c>
      <c r="K571" s="22">
        <f t="shared" si="18"/>
        <v>99448</v>
      </c>
      <c r="L571" s="22"/>
      <c r="M571" s="30"/>
      <c r="N571" s="112"/>
    </row>
    <row r="572" spans="1:14" x14ac:dyDescent="0.3">
      <c r="A572" s="48" t="s">
        <v>70</v>
      </c>
      <c r="B572" s="49" t="s">
        <v>157</v>
      </c>
      <c r="C572" s="50">
        <v>1973</v>
      </c>
      <c r="D572" s="51" t="s">
        <v>12</v>
      </c>
      <c r="E572" s="51" t="s">
        <v>344</v>
      </c>
      <c r="F572" s="52" t="s">
        <v>281</v>
      </c>
      <c r="G572" s="110">
        <v>1</v>
      </c>
      <c r="H572" s="90"/>
      <c r="I572" s="53" t="s">
        <v>464</v>
      </c>
      <c r="J572" s="93">
        <v>10500000</v>
      </c>
      <c r="K572" s="93">
        <f t="shared" si="18"/>
        <v>10500000</v>
      </c>
      <c r="L572" s="22"/>
      <c r="M572" s="30"/>
      <c r="N572" s="112"/>
    </row>
    <row r="573" spans="1:14" x14ac:dyDescent="0.3">
      <c r="A573" s="24" t="s">
        <v>70</v>
      </c>
      <c r="B573" s="25" t="s">
        <v>157</v>
      </c>
      <c r="C573" s="26">
        <v>1973</v>
      </c>
      <c r="D573" s="27" t="s">
        <v>12</v>
      </c>
      <c r="E573" s="27" t="s">
        <v>344</v>
      </c>
      <c r="F573" s="28" t="s">
        <v>294</v>
      </c>
      <c r="G573" s="29">
        <v>1</v>
      </c>
      <c r="H573" s="88"/>
      <c r="I573" s="29"/>
      <c r="J573" s="30">
        <v>700000</v>
      </c>
      <c r="K573" s="22">
        <f t="shared" si="18"/>
        <v>700000</v>
      </c>
      <c r="L573" s="22"/>
      <c r="M573" s="30" t="s">
        <v>445</v>
      </c>
      <c r="N573" s="112"/>
    </row>
    <row r="574" spans="1:14" x14ac:dyDescent="0.3">
      <c r="A574" s="24" t="s">
        <v>70</v>
      </c>
      <c r="B574" s="25" t="s">
        <v>157</v>
      </c>
      <c r="C574" s="26">
        <v>1973</v>
      </c>
      <c r="D574" s="27" t="s">
        <v>87</v>
      </c>
      <c r="E574" s="27" t="s">
        <v>87</v>
      </c>
      <c r="F574" s="28" t="s">
        <v>261</v>
      </c>
      <c r="G574" s="29">
        <v>2</v>
      </c>
      <c r="H574" s="88"/>
      <c r="I574" s="29"/>
      <c r="J574" s="30">
        <v>10000</v>
      </c>
      <c r="K574" s="22">
        <f t="shared" si="18"/>
        <v>10445</v>
      </c>
      <c r="L574" s="22"/>
      <c r="M574" s="30"/>
      <c r="N574" s="112"/>
    </row>
    <row r="575" spans="1:14" x14ac:dyDescent="0.3">
      <c r="A575" s="48" t="s">
        <v>70</v>
      </c>
      <c r="B575" s="49" t="s">
        <v>157</v>
      </c>
      <c r="C575" s="50">
        <v>1973</v>
      </c>
      <c r="D575" s="51" t="s">
        <v>91</v>
      </c>
      <c r="E575" s="51" t="s">
        <v>91</v>
      </c>
      <c r="F575" s="52" t="s">
        <v>363</v>
      </c>
      <c r="G575" s="53">
        <v>2</v>
      </c>
      <c r="H575" s="90"/>
      <c r="I575" s="53"/>
      <c r="J575" s="54">
        <v>425000</v>
      </c>
      <c r="K575" s="54">
        <f t="shared" si="18"/>
        <v>443912.5</v>
      </c>
      <c r="L575" s="22"/>
      <c r="M575" s="30"/>
      <c r="N575" s="112"/>
    </row>
    <row r="576" spans="1:14" s="117" customFormat="1" x14ac:dyDescent="0.3">
      <c r="A576" s="24" t="s">
        <v>70</v>
      </c>
      <c r="B576" s="25" t="s">
        <v>157</v>
      </c>
      <c r="C576" s="26">
        <v>1973</v>
      </c>
      <c r="D576" s="27" t="s">
        <v>87</v>
      </c>
      <c r="E576" s="27" t="s">
        <v>87</v>
      </c>
      <c r="F576" s="28" t="s">
        <v>249</v>
      </c>
      <c r="G576" s="29">
        <v>4</v>
      </c>
      <c r="H576" s="88"/>
      <c r="I576" s="29"/>
      <c r="J576" s="30">
        <v>73538</v>
      </c>
      <c r="K576" s="22">
        <f t="shared" si="18"/>
        <v>83796.551000000007</v>
      </c>
      <c r="L576" s="22"/>
      <c r="M576" s="30"/>
      <c r="N576" s="112"/>
    </row>
    <row r="577" spans="1:14" x14ac:dyDescent="0.3">
      <c r="A577" s="24" t="s">
        <v>70</v>
      </c>
      <c r="B577" s="25" t="s">
        <v>157</v>
      </c>
      <c r="C577" s="26">
        <v>1973</v>
      </c>
      <c r="D577" s="27" t="s">
        <v>87</v>
      </c>
      <c r="E577" s="27" t="s">
        <v>344</v>
      </c>
      <c r="F577" s="28" t="s">
        <v>1</v>
      </c>
      <c r="G577" s="29">
        <v>5</v>
      </c>
      <c r="H577" s="88"/>
      <c r="I577" s="29"/>
      <c r="J577" s="30">
        <v>381751</v>
      </c>
      <c r="K577" s="22">
        <f t="shared" si="18"/>
        <v>454360.04019999999</v>
      </c>
      <c r="L577" s="22"/>
      <c r="M577" s="30"/>
      <c r="N577" s="112"/>
    </row>
    <row r="578" spans="1:14" x14ac:dyDescent="0.3">
      <c r="A578" s="24" t="s">
        <v>72</v>
      </c>
      <c r="B578" s="25" t="s">
        <v>128</v>
      </c>
      <c r="C578" s="26">
        <v>2007</v>
      </c>
      <c r="D578" s="27" t="s">
        <v>0</v>
      </c>
      <c r="E578" s="19" t="s">
        <v>0</v>
      </c>
      <c r="F578" s="23" t="s">
        <v>320</v>
      </c>
      <c r="G578" s="29">
        <v>5</v>
      </c>
      <c r="H578" s="88"/>
      <c r="I578" s="29"/>
      <c r="J578" s="30">
        <v>25000</v>
      </c>
      <c r="K578" s="22">
        <f t="shared" si="18"/>
        <v>29755</v>
      </c>
      <c r="L578" s="22"/>
      <c r="M578" s="30"/>
      <c r="N578" s="112"/>
    </row>
    <row r="579" spans="1:14" x14ac:dyDescent="0.3">
      <c r="A579" s="24" t="s">
        <v>72</v>
      </c>
      <c r="B579" s="25" t="s">
        <v>128</v>
      </c>
      <c r="C579" s="26">
        <v>2007</v>
      </c>
      <c r="D579" s="27" t="s">
        <v>87</v>
      </c>
      <c r="E579" s="27" t="s">
        <v>344</v>
      </c>
      <c r="F579" s="28" t="s">
        <v>1</v>
      </c>
      <c r="G579" s="29">
        <v>6</v>
      </c>
      <c r="H579" s="88"/>
      <c r="I579" s="29"/>
      <c r="J579" s="30">
        <v>1187868</v>
      </c>
      <c r="K579" s="22">
        <f t="shared" si="18"/>
        <v>1476638.7108</v>
      </c>
      <c r="L579" s="22"/>
      <c r="M579" s="30"/>
      <c r="N579" s="112"/>
    </row>
    <row r="580" spans="1:14" x14ac:dyDescent="0.3">
      <c r="A580" s="24" t="s">
        <v>73</v>
      </c>
      <c r="B580" s="25" t="s">
        <v>113</v>
      </c>
      <c r="C580" s="26">
        <v>2000</v>
      </c>
      <c r="D580" s="27" t="s">
        <v>12</v>
      </c>
      <c r="E580" s="27" t="s">
        <v>345</v>
      </c>
      <c r="F580" s="28" t="s">
        <v>232</v>
      </c>
      <c r="G580" s="29">
        <v>1</v>
      </c>
      <c r="H580" s="88"/>
      <c r="I580" s="29"/>
      <c r="J580" s="30">
        <v>100000</v>
      </c>
      <c r="K580" s="22">
        <f t="shared" si="18"/>
        <v>100000</v>
      </c>
      <c r="L580" s="22"/>
      <c r="M580" s="30" t="s">
        <v>448</v>
      </c>
      <c r="N580" s="112"/>
    </row>
    <row r="581" spans="1:14" x14ac:dyDescent="0.3">
      <c r="A581" s="24" t="s">
        <v>73</v>
      </c>
      <c r="B581" s="25" t="s">
        <v>113</v>
      </c>
      <c r="C581" s="26">
        <v>2000</v>
      </c>
      <c r="D581" s="27" t="s">
        <v>12</v>
      </c>
      <c r="E581" s="27" t="s">
        <v>345</v>
      </c>
      <c r="F581" s="28" t="s">
        <v>181</v>
      </c>
      <c r="G581" s="29">
        <v>3</v>
      </c>
      <c r="H581" s="88"/>
      <c r="I581" s="29"/>
      <c r="J581" s="30">
        <v>80000</v>
      </c>
      <c r="K581" s="22">
        <f t="shared" si="18"/>
        <v>87272</v>
      </c>
      <c r="L581" s="22"/>
      <c r="M581" s="30"/>
      <c r="N581" s="112"/>
    </row>
    <row r="582" spans="1:14" x14ac:dyDescent="0.3">
      <c r="A582" s="24" t="s">
        <v>73</v>
      </c>
      <c r="B582" s="25" t="s">
        <v>113</v>
      </c>
      <c r="C582" s="26">
        <v>2000</v>
      </c>
      <c r="D582" s="27" t="s">
        <v>87</v>
      </c>
      <c r="E582" s="27" t="s">
        <v>344</v>
      </c>
      <c r="F582" s="28" t="s">
        <v>185</v>
      </c>
      <c r="G582" s="29">
        <v>5</v>
      </c>
      <c r="H582" s="88"/>
      <c r="I582" s="29"/>
      <c r="J582" s="30">
        <v>195000</v>
      </c>
      <c r="K582" s="22">
        <f t="shared" si="18"/>
        <v>232089</v>
      </c>
      <c r="L582" s="22"/>
      <c r="M582" s="30"/>
      <c r="N582" s="112"/>
    </row>
    <row r="583" spans="1:14" x14ac:dyDescent="0.3">
      <c r="A583" s="24" t="s">
        <v>73</v>
      </c>
      <c r="B583" s="25" t="s">
        <v>113</v>
      </c>
      <c r="C583" s="26">
        <v>2000</v>
      </c>
      <c r="D583" s="27" t="s">
        <v>87</v>
      </c>
      <c r="E583" s="27" t="s">
        <v>344</v>
      </c>
      <c r="F583" s="28" t="s">
        <v>1</v>
      </c>
      <c r="G583" s="29">
        <v>5</v>
      </c>
      <c r="H583" s="88"/>
      <c r="I583" s="29"/>
      <c r="J583" s="30">
        <v>381751</v>
      </c>
      <c r="K583" s="22">
        <f t="shared" si="18"/>
        <v>454360.04019999999</v>
      </c>
      <c r="L583" s="22"/>
      <c r="M583" s="30"/>
      <c r="N583" s="112"/>
    </row>
    <row r="584" spans="1:14" x14ac:dyDescent="0.3">
      <c r="A584" s="48" t="s">
        <v>73</v>
      </c>
      <c r="B584" s="49" t="s">
        <v>113</v>
      </c>
      <c r="C584" s="50">
        <v>2000</v>
      </c>
      <c r="D584" s="51" t="s">
        <v>91</v>
      </c>
      <c r="E584" s="51" t="s">
        <v>91</v>
      </c>
      <c r="F584" s="52" t="s">
        <v>363</v>
      </c>
      <c r="G584" s="53">
        <v>5</v>
      </c>
      <c r="H584" s="90"/>
      <c r="I584" s="53"/>
      <c r="J584" s="54">
        <v>425000</v>
      </c>
      <c r="K584" s="54">
        <f t="shared" si="18"/>
        <v>505835</v>
      </c>
      <c r="L584" s="22"/>
      <c r="M584" s="30"/>
      <c r="N584" s="112"/>
    </row>
    <row r="585" spans="1:14" s="117" customFormat="1" x14ac:dyDescent="0.3">
      <c r="A585" s="24" t="s">
        <v>73</v>
      </c>
      <c r="B585" s="25" t="s">
        <v>113</v>
      </c>
      <c r="C585" s="26">
        <v>2000</v>
      </c>
      <c r="D585" s="27" t="s">
        <v>13</v>
      </c>
      <c r="E585" s="27" t="s">
        <v>345</v>
      </c>
      <c r="F585" s="28" t="s">
        <v>184</v>
      </c>
      <c r="G585" s="29">
        <v>6</v>
      </c>
      <c r="H585" s="88"/>
      <c r="I585" s="29"/>
      <c r="J585" s="30">
        <v>30000</v>
      </c>
      <c r="K585" s="22">
        <f t="shared" si="18"/>
        <v>37293</v>
      </c>
      <c r="L585" s="22"/>
      <c r="M585" s="30"/>
      <c r="N585" s="112"/>
    </row>
    <row r="586" spans="1:14" x14ac:dyDescent="0.3">
      <c r="A586" s="24" t="s">
        <v>81</v>
      </c>
      <c r="B586" s="25" t="s">
        <v>152</v>
      </c>
      <c r="C586" s="26">
        <v>1990</v>
      </c>
      <c r="D586" s="27" t="s">
        <v>12</v>
      </c>
      <c r="E586" s="27" t="s">
        <v>345</v>
      </c>
      <c r="F586" s="28" t="s">
        <v>232</v>
      </c>
      <c r="G586" s="29">
        <v>1</v>
      </c>
      <c r="H586" s="88"/>
      <c r="I586" s="29"/>
      <c r="J586" s="30">
        <v>125000</v>
      </c>
      <c r="K586" s="22">
        <f t="shared" si="18"/>
        <v>125000</v>
      </c>
      <c r="L586" s="22"/>
      <c r="M586" s="30" t="s">
        <v>448</v>
      </c>
      <c r="N586" s="112"/>
    </row>
    <row r="587" spans="1:14" x14ac:dyDescent="0.3">
      <c r="A587" s="24" t="s">
        <v>81</v>
      </c>
      <c r="B587" s="25" t="s">
        <v>152</v>
      </c>
      <c r="C587" s="26">
        <v>1990</v>
      </c>
      <c r="D587" s="27" t="s">
        <v>0</v>
      </c>
      <c r="E587" s="19" t="s">
        <v>345</v>
      </c>
      <c r="F587" s="28" t="s">
        <v>426</v>
      </c>
      <c r="G587" s="29">
        <v>3</v>
      </c>
      <c r="H587" s="88"/>
      <c r="I587" s="29"/>
      <c r="J587" s="30">
        <v>20000</v>
      </c>
      <c r="K587" s="22">
        <f t="shared" ref="K587:K629" si="19">IF(G587=1,J587+J587*$C$633,IF(G587=2,J587+J587*$C$634,IF(G587=3,J587+J587*$C$635,IF(G587=4,J587+J587*$C$636,IF(G587=5,J587+J587*$C$637,IF(G587=6,J587+J587*$C$638))))))</f>
        <v>21818</v>
      </c>
      <c r="L587" s="22"/>
      <c r="M587" s="30"/>
      <c r="N587" s="112" t="s">
        <v>428</v>
      </c>
    </row>
    <row r="588" spans="1:14" s="117" customFormat="1" x14ac:dyDescent="0.3">
      <c r="A588" s="24" t="s">
        <v>81</v>
      </c>
      <c r="B588" s="25" t="s">
        <v>152</v>
      </c>
      <c r="C588" s="26">
        <v>1990</v>
      </c>
      <c r="D588" s="27" t="s">
        <v>0</v>
      </c>
      <c r="E588" s="19" t="s">
        <v>345</v>
      </c>
      <c r="F588" s="28" t="s">
        <v>284</v>
      </c>
      <c r="G588" s="29">
        <v>3</v>
      </c>
      <c r="H588" s="88"/>
      <c r="I588" s="29"/>
      <c r="J588" s="30">
        <v>80000</v>
      </c>
      <c r="K588" s="22">
        <f t="shared" si="19"/>
        <v>87272</v>
      </c>
      <c r="L588" s="22"/>
      <c r="M588" s="30"/>
      <c r="N588" s="112"/>
    </row>
    <row r="589" spans="1:14" s="117" customFormat="1" x14ac:dyDescent="0.3">
      <c r="A589" s="24" t="s">
        <v>81</v>
      </c>
      <c r="B589" s="25" t="s">
        <v>152</v>
      </c>
      <c r="C589" s="26">
        <v>1990</v>
      </c>
      <c r="D589" s="27" t="s">
        <v>87</v>
      </c>
      <c r="E589" s="27" t="s">
        <v>87</v>
      </c>
      <c r="F589" s="28" t="s">
        <v>2</v>
      </c>
      <c r="G589" s="29">
        <v>5</v>
      </c>
      <c r="H589" s="88"/>
      <c r="I589" s="29"/>
      <c r="J589" s="30">
        <v>80709</v>
      </c>
      <c r="K589" s="22">
        <f t="shared" si="19"/>
        <v>96059.851800000004</v>
      </c>
      <c r="L589" s="22"/>
      <c r="M589" s="30"/>
      <c r="N589" s="112"/>
    </row>
    <row r="590" spans="1:14" s="117" customFormat="1" x14ac:dyDescent="0.3">
      <c r="A590" s="24" t="s">
        <v>81</v>
      </c>
      <c r="B590" s="25" t="s">
        <v>152</v>
      </c>
      <c r="C590" s="26">
        <v>1990</v>
      </c>
      <c r="D590" s="27" t="s">
        <v>13</v>
      </c>
      <c r="E590" s="27" t="s">
        <v>344</v>
      </c>
      <c r="F590" s="28" t="s">
        <v>184</v>
      </c>
      <c r="G590" s="29">
        <v>6</v>
      </c>
      <c r="H590" s="88"/>
      <c r="I590" s="29"/>
      <c r="J590" s="30">
        <v>194400</v>
      </c>
      <c r="K590" s="22">
        <f t="shared" si="19"/>
        <v>241658.64</v>
      </c>
      <c r="L590" s="22"/>
      <c r="M590" s="30"/>
      <c r="N590" s="112"/>
    </row>
    <row r="591" spans="1:14" x14ac:dyDescent="0.3">
      <c r="A591" s="48" t="s">
        <v>81</v>
      </c>
      <c r="B591" s="49" t="s">
        <v>152</v>
      </c>
      <c r="C591" s="50">
        <v>1990</v>
      </c>
      <c r="D591" s="51" t="s">
        <v>12</v>
      </c>
      <c r="E591" s="51" t="s">
        <v>344</v>
      </c>
      <c r="F591" s="52" t="s">
        <v>294</v>
      </c>
      <c r="G591" s="53">
        <v>6</v>
      </c>
      <c r="H591" s="90"/>
      <c r="I591" s="53"/>
      <c r="J591" s="54">
        <v>540000</v>
      </c>
      <c r="K591" s="54">
        <f t="shared" si="19"/>
        <v>671274</v>
      </c>
      <c r="L591" s="22"/>
      <c r="M591" s="30"/>
      <c r="N591" s="112"/>
    </row>
    <row r="592" spans="1:14" x14ac:dyDescent="0.3">
      <c r="A592" s="17" t="s">
        <v>74</v>
      </c>
      <c r="B592" s="21" t="s">
        <v>175</v>
      </c>
      <c r="C592" s="18">
        <v>1972</v>
      </c>
      <c r="D592" s="19" t="s">
        <v>12</v>
      </c>
      <c r="E592" s="27" t="s">
        <v>344</v>
      </c>
      <c r="F592" s="23" t="s">
        <v>272</v>
      </c>
      <c r="G592" s="20">
        <v>5</v>
      </c>
      <c r="H592" s="89"/>
      <c r="I592" s="20"/>
      <c r="J592" s="22">
        <v>250000</v>
      </c>
      <c r="K592" s="22">
        <f t="shared" si="19"/>
        <v>297550</v>
      </c>
      <c r="L592" s="22"/>
      <c r="M592" s="30"/>
      <c r="N592" s="112"/>
    </row>
    <row r="593" spans="1:14" s="117" customFormat="1" x14ac:dyDescent="0.3">
      <c r="A593" s="17" t="s">
        <v>75</v>
      </c>
      <c r="B593" s="21" t="s">
        <v>177</v>
      </c>
      <c r="C593" s="18">
        <v>1979</v>
      </c>
      <c r="D593" s="19" t="s">
        <v>12</v>
      </c>
      <c r="E593" s="27" t="s">
        <v>344</v>
      </c>
      <c r="F593" s="23" t="s">
        <v>274</v>
      </c>
      <c r="G593" s="20">
        <v>5</v>
      </c>
      <c r="H593" s="89"/>
      <c r="I593" s="20"/>
      <c r="J593" s="22">
        <v>2500000</v>
      </c>
      <c r="K593" s="22">
        <f t="shared" si="19"/>
        <v>2975500</v>
      </c>
      <c r="L593" s="22"/>
      <c r="M593" s="30"/>
      <c r="N593" s="112"/>
    </row>
    <row r="594" spans="1:14" x14ac:dyDescent="0.3">
      <c r="A594" s="17" t="s">
        <v>26</v>
      </c>
      <c r="B594" s="21" t="s">
        <v>178</v>
      </c>
      <c r="C594" s="18"/>
      <c r="D594" s="19" t="s">
        <v>12</v>
      </c>
      <c r="E594" s="27" t="s">
        <v>344</v>
      </c>
      <c r="F594" s="23" t="s">
        <v>275</v>
      </c>
      <c r="G594" s="20">
        <v>5</v>
      </c>
      <c r="H594" s="89"/>
      <c r="I594" s="20"/>
      <c r="J594" s="22">
        <v>5500000</v>
      </c>
      <c r="K594" s="22">
        <f t="shared" si="19"/>
        <v>6546100</v>
      </c>
      <c r="L594" s="22"/>
      <c r="M594" s="30"/>
      <c r="N594" s="112"/>
    </row>
    <row r="595" spans="1:14" x14ac:dyDescent="0.3">
      <c r="A595" s="17" t="s">
        <v>76</v>
      </c>
      <c r="B595" s="21" t="s">
        <v>176</v>
      </c>
      <c r="C595" s="18">
        <v>1971</v>
      </c>
      <c r="D595" s="19" t="s">
        <v>12</v>
      </c>
      <c r="E595" s="27" t="s">
        <v>344</v>
      </c>
      <c r="F595" s="23" t="s">
        <v>273</v>
      </c>
      <c r="G595" s="20">
        <v>5</v>
      </c>
      <c r="H595" s="89"/>
      <c r="I595" s="20"/>
      <c r="J595" s="22">
        <v>650000</v>
      </c>
      <c r="K595" s="22">
        <f t="shared" si="19"/>
        <v>773630</v>
      </c>
      <c r="L595" s="22"/>
      <c r="M595" s="30"/>
      <c r="N595" s="112"/>
    </row>
    <row r="596" spans="1:14" x14ac:dyDescent="0.3">
      <c r="A596" s="17" t="s">
        <v>77</v>
      </c>
      <c r="B596" s="21" t="s">
        <v>93</v>
      </c>
      <c r="C596" s="18">
        <v>2000</v>
      </c>
      <c r="D596" s="19" t="s">
        <v>12</v>
      </c>
      <c r="E596" s="27" t="s">
        <v>345</v>
      </c>
      <c r="F596" s="28" t="s">
        <v>232</v>
      </c>
      <c r="G596" s="20">
        <v>1</v>
      </c>
      <c r="H596" s="89"/>
      <c r="I596" s="20"/>
      <c r="J596" s="22">
        <v>100000</v>
      </c>
      <c r="K596" s="22">
        <f t="shared" si="19"/>
        <v>100000</v>
      </c>
      <c r="L596" s="22"/>
      <c r="M596" s="30" t="s">
        <v>448</v>
      </c>
      <c r="N596" s="112"/>
    </row>
    <row r="597" spans="1:14" x14ac:dyDescent="0.3">
      <c r="A597" s="97" t="s">
        <v>77</v>
      </c>
      <c r="B597" s="98" t="s">
        <v>93</v>
      </c>
      <c r="C597" s="99">
        <v>2000</v>
      </c>
      <c r="D597" s="100" t="s">
        <v>87</v>
      </c>
      <c r="E597" s="100" t="s">
        <v>345</v>
      </c>
      <c r="F597" s="101" t="s">
        <v>380</v>
      </c>
      <c r="G597" s="102">
        <v>1</v>
      </c>
      <c r="H597" s="92"/>
      <c r="I597" s="102"/>
      <c r="J597" s="93">
        <v>75000</v>
      </c>
      <c r="K597" s="93">
        <f t="shared" si="19"/>
        <v>75000</v>
      </c>
      <c r="L597" s="22"/>
      <c r="M597" s="30" t="s">
        <v>457</v>
      </c>
      <c r="N597" s="112"/>
    </row>
    <row r="598" spans="1:14" x14ac:dyDescent="0.3">
      <c r="A598" s="17" t="s">
        <v>77</v>
      </c>
      <c r="B598" s="21" t="s">
        <v>93</v>
      </c>
      <c r="C598" s="18">
        <v>2000</v>
      </c>
      <c r="D598" s="19" t="s">
        <v>12</v>
      </c>
      <c r="E598" s="27" t="s">
        <v>345</v>
      </c>
      <c r="F598" s="23" t="s">
        <v>181</v>
      </c>
      <c r="G598" s="20">
        <v>4</v>
      </c>
      <c r="H598" s="89"/>
      <c r="I598" s="20"/>
      <c r="J598" s="22">
        <v>80000</v>
      </c>
      <c r="K598" s="22">
        <f t="shared" si="19"/>
        <v>91160</v>
      </c>
      <c r="L598" s="22"/>
      <c r="M598" s="30"/>
      <c r="N598" s="112"/>
    </row>
    <row r="599" spans="1:14" x14ac:dyDescent="0.3">
      <c r="A599" s="48" t="s">
        <v>77</v>
      </c>
      <c r="B599" s="49" t="s">
        <v>93</v>
      </c>
      <c r="C599" s="50">
        <v>2000</v>
      </c>
      <c r="D599" s="51" t="s">
        <v>91</v>
      </c>
      <c r="E599" s="51" t="s">
        <v>91</v>
      </c>
      <c r="F599" s="52" t="s">
        <v>363</v>
      </c>
      <c r="G599" s="53">
        <v>5</v>
      </c>
      <c r="H599" s="90"/>
      <c r="I599" s="53"/>
      <c r="J599" s="54">
        <v>425000</v>
      </c>
      <c r="K599" s="54">
        <f t="shared" si="19"/>
        <v>505835</v>
      </c>
      <c r="L599" s="22"/>
      <c r="M599" s="30"/>
      <c r="N599" s="112"/>
    </row>
    <row r="600" spans="1:14" x14ac:dyDescent="0.3">
      <c r="A600" s="24" t="s">
        <v>78</v>
      </c>
      <c r="B600" s="25" t="s">
        <v>120</v>
      </c>
      <c r="C600" s="26">
        <v>2007</v>
      </c>
      <c r="D600" s="27" t="s">
        <v>87</v>
      </c>
      <c r="E600" s="27" t="s">
        <v>344</v>
      </c>
      <c r="F600" s="28" t="s">
        <v>185</v>
      </c>
      <c r="G600" s="29">
        <v>4</v>
      </c>
      <c r="H600" s="88"/>
      <c r="I600" s="29"/>
      <c r="J600" s="30">
        <v>195000</v>
      </c>
      <c r="K600" s="22">
        <f t="shared" si="19"/>
        <v>222202.5</v>
      </c>
      <c r="L600" s="22"/>
      <c r="M600" s="30"/>
      <c r="N600" s="112"/>
    </row>
    <row r="601" spans="1:14" x14ac:dyDescent="0.3">
      <c r="A601" s="24" t="s">
        <v>78</v>
      </c>
      <c r="B601" s="25" t="s">
        <v>120</v>
      </c>
      <c r="C601" s="26">
        <v>2007</v>
      </c>
      <c r="D601" s="27" t="s">
        <v>87</v>
      </c>
      <c r="E601" s="27" t="s">
        <v>344</v>
      </c>
      <c r="F601" s="28" t="s">
        <v>1</v>
      </c>
      <c r="G601" s="29">
        <v>6</v>
      </c>
      <c r="H601" s="88"/>
      <c r="I601" s="29"/>
      <c r="J601" s="30">
        <v>419926</v>
      </c>
      <c r="K601" s="22">
        <f t="shared" si="19"/>
        <v>522010.01060000004</v>
      </c>
      <c r="L601" s="22"/>
      <c r="M601" s="30"/>
      <c r="N601" s="112"/>
    </row>
    <row r="602" spans="1:14" x14ac:dyDescent="0.3">
      <c r="A602" s="24" t="s">
        <v>79</v>
      </c>
      <c r="B602" s="25" t="s">
        <v>131</v>
      </c>
      <c r="C602" s="26">
        <v>2008</v>
      </c>
      <c r="D602" s="27" t="s">
        <v>87</v>
      </c>
      <c r="E602" s="27" t="s">
        <v>87</v>
      </c>
      <c r="F602" s="28" t="s">
        <v>235</v>
      </c>
      <c r="G602" s="29">
        <v>6</v>
      </c>
      <c r="H602" s="88"/>
      <c r="I602" s="29"/>
      <c r="J602" s="30">
        <v>706178</v>
      </c>
      <c r="K602" s="22">
        <f t="shared" si="19"/>
        <v>877849.87179999996</v>
      </c>
      <c r="L602" s="22"/>
      <c r="M602" s="30"/>
      <c r="N602" s="112"/>
    </row>
    <row r="603" spans="1:14" x14ac:dyDescent="0.3">
      <c r="A603" s="48" t="s">
        <v>82</v>
      </c>
      <c r="B603" s="49" t="s">
        <v>171</v>
      </c>
      <c r="C603" s="50">
        <v>2002</v>
      </c>
      <c r="D603" s="51" t="s">
        <v>91</v>
      </c>
      <c r="E603" s="51" t="s">
        <v>91</v>
      </c>
      <c r="F603" s="52" t="s">
        <v>363</v>
      </c>
      <c r="G603" s="53">
        <v>4</v>
      </c>
      <c r="H603" s="90"/>
      <c r="I603" s="53"/>
      <c r="J603" s="54">
        <v>425000</v>
      </c>
      <c r="K603" s="54">
        <f t="shared" si="19"/>
        <v>484287.5</v>
      </c>
      <c r="L603" s="22"/>
      <c r="M603" s="30"/>
      <c r="N603" s="112"/>
    </row>
    <row r="604" spans="1:14" s="117" customFormat="1" x14ac:dyDescent="0.3">
      <c r="A604" s="48" t="s">
        <v>83</v>
      </c>
      <c r="B604" s="49" t="s">
        <v>108</v>
      </c>
      <c r="C604" s="50">
        <v>1998</v>
      </c>
      <c r="D604" s="51" t="s">
        <v>91</v>
      </c>
      <c r="E604" s="51" t="s">
        <v>91</v>
      </c>
      <c r="F604" s="52" t="s">
        <v>363</v>
      </c>
      <c r="G604" s="53">
        <v>2</v>
      </c>
      <c r="H604" s="90"/>
      <c r="I604" s="53"/>
      <c r="J604" s="54">
        <v>800000</v>
      </c>
      <c r="K604" s="54">
        <f t="shared" si="19"/>
        <v>835600</v>
      </c>
      <c r="L604" s="22"/>
      <c r="M604" s="30"/>
      <c r="N604" s="112"/>
    </row>
    <row r="605" spans="1:14" x14ac:dyDescent="0.3">
      <c r="A605" s="24" t="s">
        <v>83</v>
      </c>
      <c r="B605" s="25" t="s">
        <v>108</v>
      </c>
      <c r="C605" s="26">
        <v>1998</v>
      </c>
      <c r="D605" s="27" t="s">
        <v>12</v>
      </c>
      <c r="E605" s="27" t="s">
        <v>345</v>
      </c>
      <c r="F605" s="28" t="s">
        <v>181</v>
      </c>
      <c r="G605" s="29">
        <v>4</v>
      </c>
      <c r="H605" s="88"/>
      <c r="I605" s="29"/>
      <c r="J605" s="30">
        <v>100000</v>
      </c>
      <c r="K605" s="22">
        <f t="shared" si="19"/>
        <v>113950</v>
      </c>
      <c r="L605" s="22"/>
      <c r="M605" s="30"/>
      <c r="N605" s="112"/>
    </row>
    <row r="606" spans="1:14" x14ac:dyDescent="0.3">
      <c r="A606" s="24" t="s">
        <v>83</v>
      </c>
      <c r="B606" s="25" t="s">
        <v>108</v>
      </c>
      <c r="C606" s="26">
        <v>1998</v>
      </c>
      <c r="D606" s="27" t="s">
        <v>13</v>
      </c>
      <c r="E606" s="27" t="s">
        <v>345</v>
      </c>
      <c r="F606" s="28" t="s">
        <v>184</v>
      </c>
      <c r="G606" s="29">
        <v>6</v>
      </c>
      <c r="H606" s="88"/>
      <c r="I606" s="29"/>
      <c r="J606" s="30">
        <v>20000</v>
      </c>
      <c r="K606" s="22">
        <f t="shared" si="19"/>
        <v>24862</v>
      </c>
      <c r="L606" s="22"/>
      <c r="M606" s="30"/>
      <c r="N606" s="112"/>
    </row>
    <row r="607" spans="1:14" ht="24.6" x14ac:dyDescent="0.3">
      <c r="A607" s="24" t="s">
        <v>80</v>
      </c>
      <c r="B607" s="25" t="s">
        <v>124</v>
      </c>
      <c r="C607" s="26">
        <v>1958</v>
      </c>
      <c r="D607" s="27" t="s">
        <v>12</v>
      </c>
      <c r="E607" s="27" t="s">
        <v>344</v>
      </c>
      <c r="F607" s="28" t="s">
        <v>237</v>
      </c>
      <c r="G607" s="29">
        <v>1</v>
      </c>
      <c r="H607" s="88"/>
      <c r="I607" s="29"/>
      <c r="J607" s="30">
        <v>8226665</v>
      </c>
      <c r="K607" s="22">
        <f t="shared" si="19"/>
        <v>8226665</v>
      </c>
      <c r="L607" s="22"/>
      <c r="M607" s="30"/>
      <c r="N607" s="112"/>
    </row>
    <row r="608" spans="1:14" x14ac:dyDescent="0.3">
      <c r="A608" s="24" t="s">
        <v>80</v>
      </c>
      <c r="B608" s="25" t="s">
        <v>124</v>
      </c>
      <c r="C608" s="26">
        <v>1958</v>
      </c>
      <c r="D608" s="27" t="s">
        <v>91</v>
      </c>
      <c r="E608" s="27" t="s">
        <v>344</v>
      </c>
      <c r="F608" s="28" t="s">
        <v>363</v>
      </c>
      <c r="G608" s="29">
        <v>1</v>
      </c>
      <c r="H608" s="88"/>
      <c r="I608" s="29"/>
      <c r="J608" s="30">
        <v>425000</v>
      </c>
      <c r="K608" s="30">
        <f t="shared" si="19"/>
        <v>425000</v>
      </c>
      <c r="L608" s="22"/>
      <c r="M608" s="30"/>
      <c r="N608" s="114" t="s">
        <v>485</v>
      </c>
    </row>
    <row r="609" spans="1:14" x14ac:dyDescent="0.3">
      <c r="A609" s="24" t="s">
        <v>80</v>
      </c>
      <c r="B609" s="25" t="s">
        <v>124</v>
      </c>
      <c r="C609" s="26">
        <v>1958</v>
      </c>
      <c r="D609" s="27" t="s">
        <v>13</v>
      </c>
      <c r="E609" s="27" t="s">
        <v>344</v>
      </c>
      <c r="F609" s="28" t="s">
        <v>184</v>
      </c>
      <c r="G609" s="29">
        <v>6</v>
      </c>
      <c r="H609" s="88"/>
      <c r="I609" s="29"/>
      <c r="J609" s="30">
        <v>220000</v>
      </c>
      <c r="K609" s="22">
        <f t="shared" si="19"/>
        <v>273482</v>
      </c>
      <c r="L609" s="22"/>
      <c r="M609" s="30"/>
      <c r="N609" s="112"/>
    </row>
    <row r="610" spans="1:14" x14ac:dyDescent="0.3">
      <c r="A610" s="24" t="s">
        <v>84</v>
      </c>
      <c r="B610" s="25" t="s">
        <v>123</v>
      </c>
      <c r="C610" s="26">
        <v>2006</v>
      </c>
      <c r="D610" s="27" t="s">
        <v>12</v>
      </c>
      <c r="E610" s="27" t="s">
        <v>345</v>
      </c>
      <c r="F610" s="28" t="s">
        <v>282</v>
      </c>
      <c r="G610" s="29">
        <v>1</v>
      </c>
      <c r="H610" s="88"/>
      <c r="I610" s="29"/>
      <c r="J610" s="30">
        <v>51000</v>
      </c>
      <c r="K610" s="22">
        <f t="shared" si="19"/>
        <v>51000</v>
      </c>
      <c r="L610" s="22"/>
      <c r="M610" s="30" t="s">
        <v>448</v>
      </c>
      <c r="N610" s="112"/>
    </row>
    <row r="611" spans="1:14" x14ac:dyDescent="0.3">
      <c r="A611" s="17" t="s">
        <v>84</v>
      </c>
      <c r="B611" s="21" t="s">
        <v>123</v>
      </c>
      <c r="C611" s="18">
        <v>2006</v>
      </c>
      <c r="D611" s="19" t="s">
        <v>348</v>
      </c>
      <c r="E611" s="27" t="s">
        <v>344</v>
      </c>
      <c r="F611" s="23" t="s">
        <v>236</v>
      </c>
      <c r="G611" s="20">
        <v>2</v>
      </c>
      <c r="H611" s="89"/>
      <c r="I611" s="20"/>
      <c r="J611" s="22">
        <v>420000</v>
      </c>
      <c r="K611" s="22">
        <f t="shared" si="19"/>
        <v>438690</v>
      </c>
      <c r="L611" s="22"/>
      <c r="M611" s="30"/>
      <c r="N611" s="112"/>
    </row>
    <row r="612" spans="1:14" x14ac:dyDescent="0.3">
      <c r="A612" s="24" t="s">
        <v>84</v>
      </c>
      <c r="B612" s="25" t="s">
        <v>123</v>
      </c>
      <c r="C612" s="26">
        <v>2006</v>
      </c>
      <c r="D612" s="27" t="s">
        <v>12</v>
      </c>
      <c r="E612" s="27" t="s">
        <v>344</v>
      </c>
      <c r="F612" s="28" t="s">
        <v>298</v>
      </c>
      <c r="G612" s="29">
        <v>3</v>
      </c>
      <c r="H612" s="88"/>
      <c r="I612" s="29"/>
      <c r="J612" s="30">
        <v>4000000</v>
      </c>
      <c r="K612" s="22">
        <f t="shared" si="19"/>
        <v>4363600</v>
      </c>
      <c r="L612" s="22"/>
      <c r="M612" s="30"/>
      <c r="N612" s="112"/>
    </row>
    <row r="613" spans="1:14" x14ac:dyDescent="0.3">
      <c r="A613" s="17" t="s">
        <v>84</v>
      </c>
      <c r="B613" s="21" t="s">
        <v>123</v>
      </c>
      <c r="C613" s="18">
        <v>2006</v>
      </c>
      <c r="D613" s="19" t="s">
        <v>0</v>
      </c>
      <c r="E613" s="19" t="s">
        <v>345</v>
      </c>
      <c r="F613" s="23" t="s">
        <v>285</v>
      </c>
      <c r="G613" s="20">
        <v>4</v>
      </c>
      <c r="H613" s="89"/>
      <c r="I613" s="20"/>
      <c r="J613" s="22">
        <v>25000</v>
      </c>
      <c r="K613" s="22">
        <f t="shared" si="19"/>
        <v>28487.5</v>
      </c>
      <c r="L613" s="22"/>
      <c r="M613" s="30"/>
      <c r="N613" s="112"/>
    </row>
    <row r="614" spans="1:14" x14ac:dyDescent="0.3">
      <c r="A614" s="17" t="s">
        <v>84</v>
      </c>
      <c r="B614" s="21" t="s">
        <v>123</v>
      </c>
      <c r="C614" s="18">
        <v>2006</v>
      </c>
      <c r="D614" s="19" t="s">
        <v>0</v>
      </c>
      <c r="E614" s="19" t="s">
        <v>0</v>
      </c>
      <c r="F614" s="23" t="s">
        <v>320</v>
      </c>
      <c r="G614" s="20">
        <v>5</v>
      </c>
      <c r="H614" s="89"/>
      <c r="I614" s="20"/>
      <c r="J614" s="22">
        <v>40000</v>
      </c>
      <c r="K614" s="22">
        <f t="shared" si="19"/>
        <v>47608</v>
      </c>
      <c r="L614" s="22"/>
      <c r="M614" s="30"/>
      <c r="N614" s="112"/>
    </row>
    <row r="615" spans="1:14" s="117" customFormat="1" x14ac:dyDescent="0.3">
      <c r="A615" s="17" t="s">
        <v>84</v>
      </c>
      <c r="B615" s="21" t="s">
        <v>123</v>
      </c>
      <c r="C615" s="18">
        <v>2006</v>
      </c>
      <c r="D615" s="19" t="s">
        <v>0</v>
      </c>
      <c r="E615" s="19" t="s">
        <v>0</v>
      </c>
      <c r="F615" s="23" t="s">
        <v>324</v>
      </c>
      <c r="G615" s="20">
        <v>5</v>
      </c>
      <c r="H615" s="89"/>
      <c r="I615" s="20"/>
      <c r="J615" s="22">
        <v>75000</v>
      </c>
      <c r="K615" s="22">
        <f t="shared" si="19"/>
        <v>89265</v>
      </c>
      <c r="L615" s="22"/>
      <c r="M615" s="30"/>
      <c r="N615" s="112"/>
    </row>
    <row r="616" spans="1:14" x14ac:dyDescent="0.3">
      <c r="A616" s="24" t="s">
        <v>84</v>
      </c>
      <c r="B616" s="25" t="s">
        <v>123</v>
      </c>
      <c r="C616" s="26">
        <v>2006</v>
      </c>
      <c r="D616" s="27" t="s">
        <v>87</v>
      </c>
      <c r="E616" s="27" t="s">
        <v>87</v>
      </c>
      <c r="F616" s="28" t="s">
        <v>4</v>
      </c>
      <c r="G616" s="29">
        <v>6</v>
      </c>
      <c r="H616" s="88"/>
      <c r="I616" s="29"/>
      <c r="J616" s="30">
        <v>88779</v>
      </c>
      <c r="K616" s="22">
        <f t="shared" si="19"/>
        <v>110361.1749</v>
      </c>
      <c r="L616" s="22"/>
      <c r="M616" s="30"/>
      <c r="N616" s="112"/>
    </row>
    <row r="617" spans="1:14" x14ac:dyDescent="0.3">
      <c r="A617" s="24" t="s">
        <v>84</v>
      </c>
      <c r="B617" s="25" t="s">
        <v>123</v>
      </c>
      <c r="C617" s="26">
        <v>2006</v>
      </c>
      <c r="D617" s="27" t="s">
        <v>87</v>
      </c>
      <c r="E617" s="27" t="s">
        <v>344</v>
      </c>
      <c r="F617" s="28" t="s">
        <v>1</v>
      </c>
      <c r="G617" s="29">
        <v>6</v>
      </c>
      <c r="H617" s="88"/>
      <c r="I617" s="29"/>
      <c r="J617" s="30">
        <v>1187868</v>
      </c>
      <c r="K617" s="22">
        <f t="shared" si="19"/>
        <v>1476638.7108</v>
      </c>
      <c r="L617" s="22"/>
      <c r="M617" s="30"/>
      <c r="N617" s="112"/>
    </row>
    <row r="618" spans="1:14" ht="24.6" x14ac:dyDescent="0.3">
      <c r="A618" s="17" t="s">
        <v>85</v>
      </c>
      <c r="B618" s="21" t="s">
        <v>135</v>
      </c>
      <c r="C618" s="18">
        <v>1977</v>
      </c>
      <c r="D618" s="19" t="s">
        <v>12</v>
      </c>
      <c r="E618" s="27" t="s">
        <v>345</v>
      </c>
      <c r="F618" s="23" t="s">
        <v>425</v>
      </c>
      <c r="G618" s="20">
        <v>1</v>
      </c>
      <c r="H618" s="89"/>
      <c r="I618" s="20"/>
      <c r="J618" s="22">
        <v>21000</v>
      </c>
      <c r="K618" s="22">
        <f t="shared" si="19"/>
        <v>21000</v>
      </c>
      <c r="L618" s="22"/>
      <c r="M618" s="30" t="s">
        <v>423</v>
      </c>
      <c r="N618" s="112"/>
    </row>
    <row r="619" spans="1:14" x14ac:dyDescent="0.3">
      <c r="A619" s="24" t="s">
        <v>85</v>
      </c>
      <c r="B619" s="25" t="s">
        <v>135</v>
      </c>
      <c r="C619" s="26">
        <v>1977</v>
      </c>
      <c r="D619" s="27" t="s">
        <v>12</v>
      </c>
      <c r="E619" s="27" t="s">
        <v>345</v>
      </c>
      <c r="F619" s="28" t="s">
        <v>232</v>
      </c>
      <c r="G619" s="29">
        <v>1</v>
      </c>
      <c r="H619" s="88"/>
      <c r="I619" s="29"/>
      <c r="J619" s="30">
        <v>100000</v>
      </c>
      <c r="K619" s="22">
        <f t="shared" si="19"/>
        <v>100000</v>
      </c>
      <c r="L619" s="22"/>
      <c r="M619" s="30"/>
      <c r="N619" s="112"/>
    </row>
    <row r="620" spans="1:14" s="117" customFormat="1" x14ac:dyDescent="0.3">
      <c r="A620" s="17" t="s">
        <v>85</v>
      </c>
      <c r="B620" s="21" t="s">
        <v>135</v>
      </c>
      <c r="C620" s="18">
        <v>1977</v>
      </c>
      <c r="D620" s="19" t="s">
        <v>12</v>
      </c>
      <c r="E620" s="27" t="s">
        <v>344</v>
      </c>
      <c r="F620" s="23" t="s">
        <v>238</v>
      </c>
      <c r="G620" s="20">
        <v>3</v>
      </c>
      <c r="H620" s="89"/>
      <c r="I620" s="20"/>
      <c r="J620" s="22">
        <v>4447860</v>
      </c>
      <c r="K620" s="22">
        <f t="shared" si="19"/>
        <v>4852170.4740000004</v>
      </c>
      <c r="L620" s="22"/>
      <c r="M620" s="30"/>
      <c r="N620" s="112"/>
    </row>
    <row r="621" spans="1:14" s="117" customFormat="1" x14ac:dyDescent="0.3">
      <c r="A621" s="48" t="s">
        <v>85</v>
      </c>
      <c r="B621" s="49" t="s">
        <v>135</v>
      </c>
      <c r="C621" s="50">
        <v>1977</v>
      </c>
      <c r="D621" s="51" t="s">
        <v>91</v>
      </c>
      <c r="E621" s="51" t="s">
        <v>91</v>
      </c>
      <c r="F621" s="52" t="s">
        <v>363</v>
      </c>
      <c r="G621" s="53">
        <v>4</v>
      </c>
      <c r="H621" s="90"/>
      <c r="I621" s="53"/>
      <c r="J621" s="54">
        <v>425000</v>
      </c>
      <c r="K621" s="54">
        <f t="shared" si="19"/>
        <v>484287.5</v>
      </c>
      <c r="L621" s="22"/>
      <c r="M621" s="30"/>
      <c r="N621" s="112"/>
    </row>
    <row r="622" spans="1:14" x14ac:dyDescent="0.3">
      <c r="A622" s="48" t="s">
        <v>85</v>
      </c>
      <c r="B622" s="49" t="s">
        <v>135</v>
      </c>
      <c r="C622" s="50">
        <v>1977</v>
      </c>
      <c r="D622" s="51" t="s">
        <v>12</v>
      </c>
      <c r="E622" s="51" t="s">
        <v>344</v>
      </c>
      <c r="F622" s="52" t="s">
        <v>239</v>
      </c>
      <c r="G622" s="53">
        <v>5</v>
      </c>
      <c r="H622" s="90"/>
      <c r="I622" s="53"/>
      <c r="J622" s="54">
        <v>4514705</v>
      </c>
      <c r="K622" s="54">
        <f t="shared" si="19"/>
        <v>5373401.8909999998</v>
      </c>
      <c r="L622" s="22"/>
      <c r="M622" s="30"/>
      <c r="N622" s="112"/>
    </row>
    <row r="623" spans="1:14" x14ac:dyDescent="0.3">
      <c r="A623" s="17" t="s">
        <v>85</v>
      </c>
      <c r="B623" s="21" t="s">
        <v>135</v>
      </c>
      <c r="C623" s="18">
        <v>1977</v>
      </c>
      <c r="D623" s="19" t="s">
        <v>13</v>
      </c>
      <c r="E623" s="27" t="s">
        <v>344</v>
      </c>
      <c r="F623" s="23" t="s">
        <v>184</v>
      </c>
      <c r="G623" s="20">
        <v>6</v>
      </c>
      <c r="H623" s="89"/>
      <c r="I623" s="20"/>
      <c r="J623" s="22">
        <v>432000</v>
      </c>
      <c r="K623" s="22">
        <f t="shared" si="19"/>
        <v>537019.19999999995</v>
      </c>
      <c r="L623" s="22"/>
      <c r="M623" s="30"/>
      <c r="N623" s="112"/>
    </row>
    <row r="624" spans="1:14" x14ac:dyDescent="0.3">
      <c r="A624" s="48" t="s">
        <v>86</v>
      </c>
      <c r="B624" s="49" t="s">
        <v>134</v>
      </c>
      <c r="C624" s="50">
        <v>1973</v>
      </c>
      <c r="D624" s="51" t="s">
        <v>91</v>
      </c>
      <c r="E624" s="51" t="s">
        <v>91</v>
      </c>
      <c r="F624" s="52" t="s">
        <v>363</v>
      </c>
      <c r="G624" s="53">
        <v>2</v>
      </c>
      <c r="H624" s="90"/>
      <c r="I624" s="53"/>
      <c r="J624" s="54">
        <v>800000</v>
      </c>
      <c r="K624" s="54">
        <f t="shared" si="19"/>
        <v>835600</v>
      </c>
      <c r="L624" s="22"/>
      <c r="M624" s="30"/>
      <c r="N624" s="112"/>
    </row>
    <row r="625" spans="1:14" x14ac:dyDescent="0.3">
      <c r="A625" s="48" t="s">
        <v>86</v>
      </c>
      <c r="B625" s="49" t="s">
        <v>134</v>
      </c>
      <c r="C625" s="50">
        <v>1973</v>
      </c>
      <c r="D625" s="51" t="s">
        <v>348</v>
      </c>
      <c r="E625" s="51" t="s">
        <v>344</v>
      </c>
      <c r="F625" s="55" t="s">
        <v>194</v>
      </c>
      <c r="G625" s="53">
        <v>3</v>
      </c>
      <c r="H625" s="90"/>
      <c r="I625" s="53"/>
      <c r="J625" s="54">
        <v>560000</v>
      </c>
      <c r="K625" s="54">
        <f t="shared" si="19"/>
        <v>610904</v>
      </c>
      <c r="L625" s="22"/>
      <c r="M625" s="30"/>
      <c r="N625" s="112"/>
    </row>
    <row r="626" spans="1:14" x14ac:dyDescent="0.3">
      <c r="A626" s="48" t="s">
        <v>86</v>
      </c>
      <c r="B626" s="49" t="s">
        <v>134</v>
      </c>
      <c r="C626" s="50">
        <v>1973</v>
      </c>
      <c r="D626" s="51" t="s">
        <v>12</v>
      </c>
      <c r="E626" s="51" t="s">
        <v>344</v>
      </c>
      <c r="F626" s="55" t="s">
        <v>281</v>
      </c>
      <c r="G626" s="53">
        <v>3</v>
      </c>
      <c r="H626" s="90"/>
      <c r="I626" s="53"/>
      <c r="J626" s="54">
        <v>20600000</v>
      </c>
      <c r="K626" s="54">
        <f t="shared" si="19"/>
        <v>22472540</v>
      </c>
      <c r="L626" s="22"/>
      <c r="M626" s="30"/>
      <c r="N626" s="112"/>
    </row>
    <row r="627" spans="1:14" x14ac:dyDescent="0.3">
      <c r="A627" s="24" t="s">
        <v>86</v>
      </c>
      <c r="B627" s="25" t="s">
        <v>134</v>
      </c>
      <c r="C627" s="26">
        <v>1973</v>
      </c>
      <c r="D627" s="27" t="s">
        <v>87</v>
      </c>
      <c r="E627" s="27" t="s">
        <v>87</v>
      </c>
      <c r="F627" s="28" t="s">
        <v>2</v>
      </c>
      <c r="G627" s="29">
        <v>4</v>
      </c>
      <c r="H627" s="88"/>
      <c r="I627" s="29"/>
      <c r="J627" s="30">
        <v>73371</v>
      </c>
      <c r="K627" s="22">
        <f t="shared" si="19"/>
        <v>83606.254499999995</v>
      </c>
      <c r="L627" s="22"/>
      <c r="M627" s="30"/>
      <c r="N627" s="112"/>
    </row>
    <row r="628" spans="1:14" x14ac:dyDescent="0.3">
      <c r="A628" s="24" t="s">
        <v>86</v>
      </c>
      <c r="B628" s="25" t="s">
        <v>134</v>
      </c>
      <c r="C628" s="26">
        <v>1973</v>
      </c>
      <c r="D628" s="27" t="s">
        <v>0</v>
      </c>
      <c r="E628" s="19" t="s">
        <v>344</v>
      </c>
      <c r="F628" s="35" t="s">
        <v>319</v>
      </c>
      <c r="G628" s="29">
        <v>5</v>
      </c>
      <c r="H628" s="88"/>
      <c r="I628" s="29"/>
      <c r="J628" s="30">
        <v>2500000</v>
      </c>
      <c r="K628" s="22">
        <f t="shared" si="19"/>
        <v>2975500</v>
      </c>
      <c r="L628" s="22"/>
      <c r="M628" s="30"/>
      <c r="N628" s="112"/>
    </row>
    <row r="629" spans="1:14" x14ac:dyDescent="0.3">
      <c r="A629" s="24" t="s">
        <v>86</v>
      </c>
      <c r="B629" s="25" t="s">
        <v>134</v>
      </c>
      <c r="C629" s="26">
        <v>1973</v>
      </c>
      <c r="D629" s="27" t="s">
        <v>0</v>
      </c>
      <c r="E629" s="19" t="s">
        <v>345</v>
      </c>
      <c r="F629" s="28" t="s">
        <v>195</v>
      </c>
      <c r="G629" s="29">
        <v>5</v>
      </c>
      <c r="H629" s="88"/>
      <c r="I629" s="29"/>
      <c r="J629" s="30">
        <v>50000</v>
      </c>
      <c r="K629" s="22">
        <f t="shared" si="19"/>
        <v>59510</v>
      </c>
      <c r="L629" s="22"/>
      <c r="M629" s="30"/>
      <c r="N629" s="112"/>
    </row>
    <row r="632" spans="1:14" ht="24.6" x14ac:dyDescent="0.3">
      <c r="A632" s="43" t="s">
        <v>221</v>
      </c>
      <c r="B632" s="36" t="s">
        <v>222</v>
      </c>
      <c r="C632" s="16" t="s">
        <v>311</v>
      </c>
      <c r="F632" s="45" t="s">
        <v>300</v>
      </c>
      <c r="G632" s="46" t="s">
        <v>307</v>
      </c>
      <c r="H632" s="46"/>
      <c r="I632" s="46"/>
      <c r="J632" s="47">
        <f>SUM(J2:J629)</f>
        <v>1024138723.7225</v>
      </c>
      <c r="K632" s="47">
        <f>SUM(K2:K629)</f>
        <v>1093997916.7560651</v>
      </c>
      <c r="L632" s="85"/>
      <c r="M632" s="69"/>
    </row>
    <row r="633" spans="1:14" x14ac:dyDescent="0.3">
      <c r="A633" s="16">
        <v>1</v>
      </c>
      <c r="B633" s="31" t="s">
        <v>223</v>
      </c>
      <c r="C633" s="42">
        <v>0</v>
      </c>
      <c r="F633" s="45" t="s">
        <v>301</v>
      </c>
      <c r="G633" s="46">
        <v>1</v>
      </c>
      <c r="H633" s="46"/>
      <c r="I633" s="46"/>
      <c r="J633" s="47">
        <f>SUMIF(G2:G629,"1",J2:J629)</f>
        <v>243780510.72499999</v>
      </c>
      <c r="K633" s="47">
        <f>SUMIF(G2:G629,"1",K2:K629)</f>
        <v>243780510.72499999</v>
      </c>
      <c r="L633" s="85"/>
      <c r="M633" s="69"/>
    </row>
    <row r="634" spans="1:14" x14ac:dyDescent="0.3">
      <c r="A634" s="16">
        <v>2</v>
      </c>
      <c r="B634" s="31" t="s">
        <v>224</v>
      </c>
      <c r="C634" s="42">
        <v>4.4499999999999998E-2</v>
      </c>
      <c r="F634" s="45" t="s">
        <v>302</v>
      </c>
      <c r="G634" s="46">
        <v>2</v>
      </c>
      <c r="H634" s="46"/>
      <c r="I634" s="46"/>
      <c r="J634" s="47">
        <f>SUMIF(G2:G629,"2",J2:J629)</f>
        <v>179460328.2475</v>
      </c>
      <c r="K634" s="47">
        <f>SUMIF(G2:G629,"2",K2:K629)</f>
        <v>184645554.98901376</v>
      </c>
      <c r="L634" s="85"/>
      <c r="M634" s="69"/>
    </row>
    <row r="635" spans="1:14" x14ac:dyDescent="0.3">
      <c r="A635" s="16">
        <v>3</v>
      </c>
      <c r="B635" s="31" t="s">
        <v>335</v>
      </c>
      <c r="C635" s="42">
        <v>9.0899999999999995E-2</v>
      </c>
      <c r="F635" s="45" t="s">
        <v>303</v>
      </c>
      <c r="G635" s="46">
        <v>3</v>
      </c>
      <c r="H635" s="46"/>
      <c r="I635" s="46"/>
      <c r="J635" s="47">
        <f>SUMIF(G2:G629,"3",J2:J629)</f>
        <v>160180037</v>
      </c>
      <c r="K635" s="47">
        <f>SUMIF(G2:G629,"3",K2:K629)</f>
        <v>170164442.91410002</v>
      </c>
      <c r="L635" s="85"/>
      <c r="M635" s="69"/>
    </row>
    <row r="636" spans="1:14" x14ac:dyDescent="0.3">
      <c r="A636" s="16">
        <v>4</v>
      </c>
      <c r="B636" s="31" t="s">
        <v>225</v>
      </c>
      <c r="C636" s="42">
        <v>0.13950000000000001</v>
      </c>
      <c r="F636" s="45" t="s">
        <v>304</v>
      </c>
      <c r="G636" s="46">
        <v>4</v>
      </c>
      <c r="H636" s="46"/>
      <c r="I636" s="46"/>
      <c r="J636" s="47">
        <f>SUMIF(G2:G629,"4",J2:J629)</f>
        <v>137878728</v>
      </c>
      <c r="K636" s="47">
        <f>SUMIF(G2:G629,"4",K2:K629)</f>
        <v>149501456.19599998</v>
      </c>
      <c r="L636" s="85"/>
      <c r="M636" s="69"/>
    </row>
    <row r="637" spans="1:14" x14ac:dyDescent="0.3">
      <c r="A637" s="16">
        <v>5</v>
      </c>
      <c r="B637" s="31" t="s">
        <v>226</v>
      </c>
      <c r="C637" s="42">
        <v>0.19020000000000001</v>
      </c>
      <c r="F637" s="45" t="s">
        <v>305</v>
      </c>
      <c r="G637" s="46">
        <v>5</v>
      </c>
      <c r="H637" s="46"/>
      <c r="I637" s="46"/>
      <c r="J637" s="47">
        <f>SUMIF(G2:G629,"5",J2:J629)</f>
        <v>161392936.75</v>
      </c>
      <c r="K637" s="47">
        <f>SUMIF(G2:G629,"5",K2:K629)</f>
        <v>182456804.21964997</v>
      </c>
      <c r="L637" s="85"/>
      <c r="M637" s="69"/>
    </row>
    <row r="638" spans="1:14" x14ac:dyDescent="0.3">
      <c r="A638" s="16">
        <v>6</v>
      </c>
      <c r="B638" s="31" t="s">
        <v>227</v>
      </c>
      <c r="C638" s="42">
        <v>0.24310000000000001</v>
      </c>
      <c r="F638" s="45" t="s">
        <v>306</v>
      </c>
      <c r="G638" s="46">
        <v>6</v>
      </c>
      <c r="H638" s="46"/>
      <c r="I638" s="46"/>
      <c r="J638" s="47">
        <f>SUMIF(G2:G629,"6",J2:J629)</f>
        <v>141446183</v>
      </c>
      <c r="K638" s="47">
        <f>SUMIF(G2:G629,"6",K2:K629)</f>
        <v>163449147.71229994</v>
      </c>
      <c r="L638" s="85"/>
      <c r="M638" s="69"/>
    </row>
    <row r="640" spans="1:14" x14ac:dyDescent="0.3">
      <c r="B640" s="59"/>
      <c r="C640" s="5" t="s">
        <v>367</v>
      </c>
      <c r="D640" s="7" t="s">
        <v>374</v>
      </c>
    </row>
    <row r="641" spans="2:4" x14ac:dyDescent="0.3">
      <c r="B641" s="58"/>
      <c r="C641" s="5" t="s">
        <v>367</v>
      </c>
      <c r="D641" s="7" t="s">
        <v>405</v>
      </c>
    </row>
  </sheetData>
  <sortState ref="A2:N629">
    <sortCondition ref="H2:H629"/>
  </sortState>
  <printOptions horizontalCentered="1"/>
  <pageMargins left="0.25" right="0.25" top="1" bottom="0.4" header="0.65" footer="0.2"/>
  <pageSetup scale="63" fitToHeight="0" orientation="landscape" r:id="rId1"/>
  <headerFooter>
    <oddHeader xml:space="preserve">&amp;C&amp;"Arial Black,Bold"&amp;12District School Board of Pasco County Twelve Year Capital Plan  2012-2024
</oddHeader>
    <oddFooter>&amp;LSorted by School/Project Description&amp;CRevised 6-27-12&amp;RPage &amp;P</oddFooter>
  </headerFooter>
  <rowBreaks count="1" manualBreakCount="1">
    <brk id="63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14-15</vt:lpstr>
      <vt:lpstr>13-14</vt:lpstr>
      <vt:lpstr>Original 13 - 14</vt:lpstr>
      <vt:lpstr>Test 1</vt:lpstr>
      <vt:lpstr>Sheet2</vt:lpstr>
      <vt:lpstr>PivotNamePriority</vt:lpstr>
      <vt:lpstr>Escalator</vt:lpstr>
      <vt:lpstr>12-13</vt:lpstr>
      <vt:lpstr>Sheet3</vt:lpstr>
      <vt:lpstr>'12-13'!Print_Area</vt:lpstr>
      <vt:lpstr>'13-14'!Print_Area</vt:lpstr>
      <vt:lpstr>'14-15'!Print_Area</vt:lpstr>
      <vt:lpstr>'Original 13 - 14'!Print_Area</vt:lpstr>
      <vt:lpstr>'12-13'!Print_Titles</vt:lpstr>
      <vt:lpstr>'13-14'!Print_Titles</vt:lpstr>
      <vt:lpstr>'14-15'!Print_Titles</vt:lpstr>
      <vt:lpstr>'Original 13 - 14'!Print_Titles</vt:lpstr>
    </vt:vector>
  </TitlesOfParts>
  <Company>District School Board of Pasco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Trisha</dc:creator>
  <cp:lastModifiedBy>Chris</cp:lastModifiedBy>
  <cp:lastPrinted>2014-05-09T18:44:47Z</cp:lastPrinted>
  <dcterms:created xsi:type="dcterms:W3CDTF">2011-11-18T14:29:33Z</dcterms:created>
  <dcterms:modified xsi:type="dcterms:W3CDTF">2014-06-03T14:06:04Z</dcterms:modified>
</cp:coreProperties>
</file>